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51200" windowHeight="25480" tabRatio="687" activeTab="1"/>
  </bookViews>
  <sheets>
    <sheet name="Synthèse" sheetId="1" r:id="rId1"/>
    <sheet name="Détail 2016" sheetId="2" r:id="rId2"/>
    <sheet name="Détail 2015" sheetId="3" r:id="rId3"/>
    <sheet name="Détail 2014" sheetId="4" r:id="rId4"/>
    <sheet name="Détail 2013" sheetId="5" r:id="rId5"/>
    <sheet name="Détail 2012" sheetId="6" r:id="rId6"/>
    <sheet name="Avant 2011" sheetId="7" r:id="rId7"/>
  </sheets>
  <definedNames>
    <definedName name="_xlnm.Print_Area" localSheetId="2">'Détail 2015'!$A$3:$L$236</definedName>
    <definedName name="_xlnm.Print_Area" localSheetId="1">'Détail 2016'!$A$1:$L$225</definedName>
    <definedName name="_xlnm.Print_Area" localSheetId="0">'Synthèse'!$W$55:$AJ$104</definedName>
  </definedNames>
  <calcPr fullCalcOnLoad="1"/>
</workbook>
</file>

<file path=xl/sharedStrings.xml><?xml version="1.0" encoding="utf-8"?>
<sst xmlns="http://schemas.openxmlformats.org/spreadsheetml/2006/main" count="4081" uniqueCount="599">
  <si>
    <t>Polytechni</t>
  </si>
  <si>
    <t>E.N.S.</t>
  </si>
  <si>
    <t>Ulm, Lyon,</t>
  </si>
  <si>
    <t>Cachan</t>
  </si>
  <si>
    <t>Mines S-E</t>
  </si>
  <si>
    <t>Téléco.Br</t>
  </si>
  <si>
    <t>Téléco.Pa</t>
  </si>
  <si>
    <t>Mines Pa</t>
  </si>
  <si>
    <t>Mines Nan</t>
  </si>
  <si>
    <t>E.N.S.I. Ph</t>
  </si>
  <si>
    <t>E.N.S.I. Ch</t>
  </si>
  <si>
    <t>27 écoles</t>
  </si>
  <si>
    <t>13 écoles</t>
  </si>
  <si>
    <t>Autres</t>
  </si>
  <si>
    <t xml:space="preserve">I.I.E. </t>
  </si>
  <si>
    <t>E.C.Nant</t>
  </si>
  <si>
    <t>Archimè</t>
  </si>
  <si>
    <t>TSI</t>
  </si>
  <si>
    <r>
      <t>Nombre de places en MP, PC, PSI, PT et TSI</t>
    </r>
    <r>
      <rPr>
        <sz val="10"/>
        <rFont val="Arial"/>
        <family val="0"/>
      </rPr>
      <t xml:space="preserve"> </t>
    </r>
  </si>
  <si>
    <t xml:space="preserve"> </t>
  </si>
  <si>
    <t>30-36</t>
  </si>
  <si>
    <t>73-79</t>
  </si>
  <si>
    <t>0-2</t>
  </si>
  <si>
    <t>54-57</t>
  </si>
  <si>
    <t>97-100</t>
  </si>
  <si>
    <t>0-4</t>
  </si>
  <si>
    <t>31 - 35</t>
  </si>
  <si>
    <t>?</t>
  </si>
  <si>
    <t>09 à 12</t>
  </si>
  <si>
    <t>44-47</t>
  </si>
  <si>
    <t>autres</t>
  </si>
  <si>
    <t>104 places à répartir entre MP, PC et PSI</t>
  </si>
  <si>
    <t>Physique</t>
  </si>
  <si>
    <t>Chimie</t>
  </si>
  <si>
    <t>40 places entre MP, PC,  PSI et TSI</t>
  </si>
  <si>
    <t>187 places entre MP, PC et PSI</t>
  </si>
  <si>
    <t>191 places entre MP, PC et PSI</t>
  </si>
  <si>
    <t>40 places entre MP, PC, PSI et TSI</t>
  </si>
  <si>
    <t>E.G.I.M.</t>
  </si>
  <si>
    <t>190 places entre MP, PC et PSI</t>
  </si>
  <si>
    <t>70 places entre MP, PC, PSI et TSI</t>
  </si>
  <si>
    <t xml:space="preserve">* : C.C.P. (ENSI+Navale+St Cyr+ENAC) </t>
  </si>
  <si>
    <t>Année 2007. D'après les brochures d'inscription</t>
  </si>
  <si>
    <t>Année 2006. D'après les brochures d'inscription</t>
  </si>
  <si>
    <t>E3A &amp; Banque PT</t>
  </si>
  <si>
    <t>E.N.S.         (en 2003)</t>
  </si>
  <si>
    <t>Euclide</t>
  </si>
  <si>
    <t>Archimède</t>
  </si>
  <si>
    <t>≈ 60</t>
  </si>
  <si>
    <t xml:space="preserve">E.N.S.I.I.E. </t>
  </si>
  <si>
    <t>E3A &amp; Banque PT &amp; Autres</t>
  </si>
  <si>
    <r>
      <t xml:space="preserve">* : + </t>
    </r>
    <r>
      <rPr>
        <b/>
        <sz val="8"/>
        <rFont val="Arial"/>
        <family val="2"/>
      </rPr>
      <t>210</t>
    </r>
    <r>
      <rPr>
        <sz val="8"/>
        <rFont val="Arial"/>
        <family val="2"/>
      </rPr>
      <t xml:space="preserve"> places MP, PC et PSI,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 places PC et PSI, et 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 xml:space="preserve"> places en MP, PC, PSI et TSI</t>
    </r>
  </si>
  <si>
    <t>Fesic</t>
  </si>
  <si>
    <t>Autres*</t>
  </si>
  <si>
    <t>Fesic+Autres</t>
  </si>
  <si>
    <t>Lyon</t>
  </si>
  <si>
    <t>Ulm</t>
  </si>
  <si>
    <t>E.C. Mars</t>
  </si>
  <si>
    <t>C.C.P. &amp; Autres</t>
  </si>
  <si>
    <t>38**</t>
  </si>
  <si>
    <t>21**</t>
  </si>
  <si>
    <t>** : places en 2006</t>
  </si>
  <si>
    <t>Année 2008. D'après les brochures d'inscription</t>
  </si>
  <si>
    <t>Année 2009. D'après les brochures d'inscription</t>
  </si>
  <si>
    <t>Année 2010. D'après les brochures d'inscription</t>
  </si>
  <si>
    <r>
      <t xml:space="preserve">* : + </t>
    </r>
    <r>
      <rPr>
        <b/>
        <sz val="8"/>
        <rFont val="Arial"/>
        <family val="2"/>
      </rPr>
      <t>213</t>
    </r>
    <r>
      <rPr>
        <sz val="8"/>
        <rFont val="Arial"/>
        <family val="2"/>
      </rPr>
      <t xml:space="preserve"> places MP, PC et PSI,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 places PC et PSI, et </t>
    </r>
    <r>
      <rPr>
        <b/>
        <sz val="8"/>
        <rFont val="Arial"/>
        <family val="2"/>
      </rPr>
      <t>40</t>
    </r>
    <r>
      <rPr>
        <sz val="8"/>
        <rFont val="Arial"/>
        <family val="2"/>
      </rPr>
      <t xml:space="preserve"> places en MP, PC, PSI et TSI</t>
    </r>
  </si>
  <si>
    <t>* : + places en MP, PC, PSI, PT et TSI</t>
  </si>
  <si>
    <t>* + 258 places en MP, PC et PSI ; + 35 places en MP, PC, PSI et TSI ; + 10 places en PC et PSI</t>
  </si>
  <si>
    <t>E.N.S.         (en 2002)</t>
  </si>
  <si>
    <t xml:space="preserve">E.N.S. </t>
  </si>
  <si>
    <t>Polytechnique</t>
  </si>
  <si>
    <t>C.C.P.            Places en 98</t>
  </si>
  <si>
    <t>C.C.P.       Places en 99</t>
  </si>
  <si>
    <t>C.C.P.     Places en 00</t>
  </si>
  <si>
    <t>C.C.P.       Places en 03</t>
  </si>
  <si>
    <t>C.C.P.     Places en 02</t>
  </si>
  <si>
    <t>C.C.P.     Places en 01</t>
  </si>
  <si>
    <t>C.C.P.    Places en 05</t>
  </si>
  <si>
    <t>C.C.P.*    Places en 04</t>
  </si>
  <si>
    <t>Année 2005. D'après les brochures d'inscription</t>
  </si>
  <si>
    <t>Année 2002. D'après les brochures d'inscription</t>
  </si>
  <si>
    <t>Année 2003. D'après les brochures d'inscription</t>
  </si>
  <si>
    <t>Année 2004. D'après les brochures d'inscription</t>
  </si>
  <si>
    <t>Année 1999. D'après les brochures d'inscription</t>
  </si>
  <si>
    <t>Année 2000. D'après les brochures d'inscription</t>
  </si>
  <si>
    <t>Année 2001. D'après les brochures d'inscription</t>
  </si>
  <si>
    <t>E.S.P.C.I.</t>
  </si>
  <si>
    <t>MP</t>
  </si>
  <si>
    <t>PC</t>
  </si>
  <si>
    <t>PSI</t>
  </si>
  <si>
    <t>PT</t>
  </si>
  <si>
    <t>Total</t>
  </si>
  <si>
    <t>Centrale</t>
  </si>
  <si>
    <t>E.C.P.</t>
  </si>
  <si>
    <t>E.S.E.</t>
  </si>
  <si>
    <t>E.C.Lyon</t>
  </si>
  <si>
    <t>E.S.O.</t>
  </si>
  <si>
    <t>E.C.Lille</t>
  </si>
  <si>
    <t>E.N.S.E.A.</t>
  </si>
  <si>
    <t>GROUPE</t>
  </si>
  <si>
    <t>Ecoles</t>
  </si>
  <si>
    <t>Mines</t>
  </si>
  <si>
    <t>Ponts</t>
  </si>
  <si>
    <t>Sup Aéro</t>
  </si>
  <si>
    <t>E.N.S.T.A.</t>
  </si>
  <si>
    <t>E.N.S.A.M.</t>
  </si>
  <si>
    <t>E.S.T.P.</t>
  </si>
  <si>
    <t>Ecrin</t>
  </si>
  <si>
    <t>Max</t>
  </si>
  <si>
    <t>Min</t>
  </si>
  <si>
    <t>Année 2011. D'après les brochures d'inscription</t>
  </si>
  <si>
    <t>Petites Mines</t>
  </si>
  <si>
    <t>Albi</t>
  </si>
  <si>
    <t>Alès</t>
  </si>
  <si>
    <t>Douai</t>
  </si>
  <si>
    <t>Nantes</t>
  </si>
  <si>
    <t>http://www.scei-concours.fr/</t>
  </si>
  <si>
    <t>ATS***</t>
  </si>
  <si>
    <t>C.C.P.</t>
  </si>
  <si>
    <t>E3A</t>
  </si>
  <si>
    <t>***+ 28 places en ATS à l'ESIEE, telecom Sud Paris, telecom Saint Etienne 
+ des places disponibles sur dossier, entretien dans d'autres écoles</t>
  </si>
  <si>
    <t>Places en baisse</t>
  </si>
  <si>
    <t>Places en hausse</t>
  </si>
  <si>
    <t>* + 268 places en MP, PC et PSI ; + 35 places en MP, PC, PSI et TSI ; + 10 places en PC et PSI</t>
  </si>
  <si>
    <t>35 places étrangers (20 mini MP, 7 mini PC,PSI,PT)</t>
  </si>
  <si>
    <t>Ecole Navale</t>
  </si>
  <si>
    <r>
      <t xml:space="preserve">               PROJET DE RECRUTEMENT DES GRANDES ECOLES</t>
    </r>
    <r>
      <rPr>
        <b/>
        <sz val="12"/>
        <rFont val="Arial"/>
        <family val="2"/>
      </rPr>
      <t xml:space="preserve"> pour</t>
    </r>
    <r>
      <rPr>
        <b/>
        <sz val="12"/>
        <color indexed="8"/>
        <rFont val="Arial"/>
        <family val="2"/>
      </rPr>
      <t xml:space="preserve"> 2012</t>
    </r>
  </si>
  <si>
    <r>
      <t>Nombres d'intégrations en 2009</t>
    </r>
    <r>
      <rPr>
        <b/>
        <sz val="12"/>
        <color indexed="12"/>
        <rFont val="Arial"/>
        <family val="2"/>
      </rPr>
      <t xml:space="preserve"> (en bleu)</t>
    </r>
  </si>
  <si>
    <t>Concours X - ESPCI</t>
  </si>
  <si>
    <t>X</t>
  </si>
  <si>
    <t>Ecole polytechnique</t>
  </si>
  <si>
    <t>ESPCI Paris</t>
  </si>
  <si>
    <t>Ecole Sup. de Physique et de Chimie Industrielles</t>
  </si>
  <si>
    <t>Concours X - Cachan PSI</t>
  </si>
  <si>
    <t>ATS</t>
  </si>
  <si>
    <t>**</t>
  </si>
  <si>
    <t>ENS Cachan</t>
  </si>
  <si>
    <t>Ecole Normale supérieure de Cachan</t>
  </si>
  <si>
    <t>*</t>
  </si>
  <si>
    <t>Concours ENS</t>
  </si>
  <si>
    <t>ENS Ulm</t>
  </si>
  <si>
    <t>Ecole Normale supérieure d'Ulm</t>
  </si>
  <si>
    <t>ENS Lyon</t>
  </si>
  <si>
    <t>Ecole Normale supérieure de Lyon</t>
  </si>
  <si>
    <t>Concours Centrale-Supélec</t>
  </si>
  <si>
    <t>ECP Paris</t>
  </si>
  <si>
    <t>Ecole Centrale de Paris</t>
  </si>
  <si>
    <t>SUPELEC (ESE)</t>
  </si>
  <si>
    <t>Ecole Supérieure d'Electricité (Gif + Metz + Rennes)</t>
  </si>
  <si>
    <t>ECL Lyon</t>
  </si>
  <si>
    <t>Ecole Centrale de Lyon</t>
  </si>
  <si>
    <t>SupOptique (ESO)</t>
  </si>
  <si>
    <t>Ecole Supérieure d'Optique</t>
  </si>
  <si>
    <t>EC Lille</t>
  </si>
  <si>
    <t>Ecole Centrale de Lille</t>
  </si>
  <si>
    <t>ECN Nantes</t>
  </si>
  <si>
    <t>Ecole Centrale de Nantes</t>
  </si>
  <si>
    <t>ECM</t>
  </si>
  <si>
    <t>Ecole Centrale de Marseille</t>
  </si>
  <si>
    <t>ENSEA Cergy-Pontoise</t>
  </si>
  <si>
    <t>Ecole nat. sup. de l'électronique et de ses applications</t>
  </si>
  <si>
    <t>ENSIIE Evry</t>
  </si>
  <si>
    <t>Institut d'Informatique d'Entreprise</t>
  </si>
  <si>
    <t>Total  Centrale</t>
  </si>
  <si>
    <t>Concours Mines-Ponts</t>
  </si>
  <si>
    <t>PONTS Paris Tech</t>
  </si>
  <si>
    <t>Ecole Nat. des Ponts et Chaussées de Paris</t>
  </si>
  <si>
    <t>SUPAERO (ISAE)</t>
  </si>
  <si>
    <t>Ecole Nat. Sup. de l'Aéronatique et Espace de Toulouse</t>
  </si>
  <si>
    <t>ENSTA Paris Tech</t>
  </si>
  <si>
    <t xml:space="preserve"> Ecole Nat. Sup. de Techniques Avancées</t>
  </si>
  <si>
    <t>TELECOM Paris Tech</t>
  </si>
  <si>
    <t>Ecole Nat. Sup. des Télécommunications de Paris+Sophia</t>
  </si>
  <si>
    <t>MINES Paris Tech</t>
  </si>
  <si>
    <t>Ecole Nat. Sup. des Mines de Paris</t>
  </si>
  <si>
    <t>MINES de Saint-Etienne</t>
  </si>
  <si>
    <t>Ecole Nat. Sup. des Mines de Saint-Etienne</t>
  </si>
  <si>
    <t>MINES de Nancy</t>
  </si>
  <si>
    <t>Ecole Nat. Sup. des Mines de Nancy</t>
  </si>
  <si>
    <t>TELECOM Bretagne</t>
  </si>
  <si>
    <t>Ecole Nat. Sup. des Télécommunications de Bretagne</t>
  </si>
  <si>
    <t>ENSAE Paris Tech</t>
  </si>
  <si>
    <t>ENSAE Paris tech</t>
  </si>
  <si>
    <t>Total  Mines-Ponts</t>
  </si>
  <si>
    <r>
      <t xml:space="preserve">Concours TELECOM INT   </t>
    </r>
    <r>
      <rPr>
        <sz val="12"/>
        <rFont val="Times New Roman"/>
        <family val="1"/>
      </rPr>
      <t>(écrit Mines-Ponts)</t>
    </r>
  </si>
  <si>
    <t>TELECOM SudParis</t>
  </si>
  <si>
    <t>ENSSAT Lannion</t>
  </si>
  <si>
    <t>Ecole Nationale Sup. des Sciences Appliquées et de Technologie</t>
  </si>
  <si>
    <t>ISMIN St Etienne</t>
  </si>
  <si>
    <t>Institut Supérieur de Microéléctronique Appliquée</t>
  </si>
  <si>
    <t>ESIAL Nancy</t>
  </si>
  <si>
    <t>Ecole Supérieure d'Informatique et Applicatins de Lorraine</t>
  </si>
  <si>
    <t xml:space="preserve">ENSG </t>
  </si>
  <si>
    <t>Ecole nationale des Sciences Géographiques</t>
  </si>
  <si>
    <t>TELECOM St Etienne</t>
  </si>
  <si>
    <r>
      <t xml:space="preserve">Concours TPE   </t>
    </r>
    <r>
      <rPr>
        <sz val="12"/>
        <rFont val="Times New Roman"/>
        <family val="1"/>
      </rPr>
      <t>(écrit Mines-Ponts)</t>
    </r>
  </si>
  <si>
    <t>ENTPE</t>
  </si>
  <si>
    <t>Ecole Nat. des Travaux Publics de l'Etat</t>
  </si>
  <si>
    <t>-</t>
  </si>
  <si>
    <t>ENSTIM Douai</t>
  </si>
  <si>
    <t>Ecole des Mines de Douai - Fonctionnaire</t>
  </si>
  <si>
    <t>EIVP</t>
  </si>
  <si>
    <t>Ecole des Ingénieurs de la Ville de Paris</t>
  </si>
  <si>
    <r>
      <t xml:space="preserve">Concours Ecoles des Mines   </t>
    </r>
    <r>
      <rPr>
        <sz val="12"/>
        <rFont val="Times New Roman"/>
        <family val="1"/>
      </rPr>
      <t>(écrit Mines-Ponts)</t>
    </r>
  </si>
  <si>
    <t>INSTIMAC</t>
  </si>
  <si>
    <t>Ecole des Mines d'Albi-Carmaux</t>
  </si>
  <si>
    <t>EMA</t>
  </si>
  <si>
    <t>Ecole des Mines d'Alès</t>
  </si>
  <si>
    <t>EMD</t>
  </si>
  <si>
    <t>Ecole des Mines de Douai</t>
  </si>
  <si>
    <t>EMN</t>
  </si>
  <si>
    <t>Ecoles des Mines de Nantes</t>
  </si>
  <si>
    <r>
      <t xml:space="preserve">Concours Communs Polytechniques </t>
    </r>
  </si>
  <si>
    <t>PC Ph</t>
  </si>
  <si>
    <t>PC Ch</t>
  </si>
  <si>
    <t>ENSMM Besançon</t>
  </si>
  <si>
    <t>Ecole Nat. Sup. de Méca. et des Microtech. de Besançon</t>
  </si>
  <si>
    <t>ENSCPB Bordeaux</t>
  </si>
  <si>
    <t>Ecole Nat. Sup. de Chimie et de Physique de Bordeaux</t>
  </si>
  <si>
    <t>ENSEIRB Bordeaux</t>
  </si>
  <si>
    <t>Ecole Nat. Sup. d'Electron. ,d'Info et Radioéléctr. de Bordeaux</t>
  </si>
  <si>
    <t>ENSI Bourges</t>
  </si>
  <si>
    <t>Ecole Nat. Sup. d'Ing.de Bourges</t>
  </si>
  <si>
    <t>ENSICaen</t>
  </si>
  <si>
    <t>Ecole Nat. Sup. d'Ing.de Caen</t>
  </si>
  <si>
    <t>ENSCCF Clermont-Ferrand</t>
  </si>
  <si>
    <t>Ecole Nat. Sup. de Chimie de Clermont-Ferrand</t>
  </si>
  <si>
    <t>ISIMA Clermont-Ferrand</t>
  </si>
  <si>
    <t>Institut Supérieur d'Info., de Modélisation et applications</t>
  </si>
  <si>
    <r>
      <t>ENSE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Grenoble</t>
    </r>
  </si>
  <si>
    <t>Ecole Nat. Sup. de l'Energie, l'Eau et l'Environnement</t>
  </si>
  <si>
    <t>ENSIMAG Grenoble</t>
  </si>
  <si>
    <t>Ecole Nat. Sup. d'Inform. et de Mathématiques Appliquées</t>
  </si>
  <si>
    <t>ESISAR Grenoble</t>
  </si>
  <si>
    <t>Ecole Nat. Sup. des Systèmes avancés et Réseaux</t>
  </si>
  <si>
    <t>PAGORA Grenoble</t>
  </si>
  <si>
    <t>Ecole Internationale du Papier, de la Comm. Imprimée, des Biomatériaux</t>
  </si>
  <si>
    <t>PHELMA Grenoble</t>
  </si>
  <si>
    <t>Ecole Nat. Sup. de Physique,Electronique et Matériaux</t>
  </si>
  <si>
    <t>ENSCL Lille</t>
  </si>
  <si>
    <t>Ecole Nat. Sup. de Chimie de Lille</t>
  </si>
  <si>
    <t>CPE Lyon</t>
  </si>
  <si>
    <t>Ecole Sup. de Chimie, Physique, Electronique de Lyon</t>
  </si>
  <si>
    <t>ENSCM Montpellier</t>
  </si>
  <si>
    <t>Ecole Nat. Sup. de Chimie de Montpellier</t>
  </si>
  <si>
    <t>ENSCMu Mulhouse</t>
  </si>
  <si>
    <t>Ecole Nat. Sup. de Chimie de Mulhouse</t>
  </si>
  <si>
    <t>ENSEM Nancy</t>
  </si>
  <si>
    <t>Ecole Nat. Sup. d'Electricité et de Mécanique</t>
  </si>
  <si>
    <t>ENSG Nancy</t>
  </si>
  <si>
    <t>Ecole Nat. Sup. de Géologie de Nancy</t>
  </si>
  <si>
    <t>ENSIC Nancy</t>
  </si>
  <si>
    <t>Ecole Nat. Sup. des Industries Chimiques de Nancy</t>
  </si>
  <si>
    <t>Chimie Paris Tech</t>
  </si>
  <si>
    <t>Ecole Nat. Sup. de Chimie de Paris</t>
  </si>
  <si>
    <t>SUPMECA Paris</t>
  </si>
  <si>
    <t>Centre d'Etudes Sup. des Techniques Industrielles(CESTI)</t>
  </si>
  <si>
    <t>SUPMECA Toulon</t>
  </si>
  <si>
    <t>ENSGTI Pau</t>
  </si>
  <si>
    <t>Ecole Nat. Sup. en Génie des Technologies Industrielles</t>
  </si>
  <si>
    <t>ENSMA Poitiers</t>
  </si>
  <si>
    <t>Ecole Nat. Sup. de Mécanique et d'Aéronautique</t>
  </si>
  <si>
    <t>ENSI Poitiers</t>
  </si>
  <si>
    <t>Ecole Supérieure d'Ingénieurs de Poitiers</t>
  </si>
  <si>
    <t>ENSCR Rennes</t>
  </si>
  <si>
    <t>Ecole Nat. Sup. de Chimie de Rennes</t>
  </si>
  <si>
    <t>ECPM Strasbourg</t>
  </si>
  <si>
    <t>Ecole Europ. de Chimie, Polymères, Matér. de Strasbourg</t>
  </si>
  <si>
    <t>ENSPS Strasbourg</t>
  </si>
  <si>
    <t>ENAC Toulouse</t>
  </si>
  <si>
    <t>Ecole Nationale de l'Aviation Civile</t>
  </si>
  <si>
    <t>ENSEEIHT Toulouse</t>
  </si>
  <si>
    <t>Ec. Nat. Sup. d'Electrotechn., Electronique, Info et Hydraulique</t>
  </si>
  <si>
    <t>ENSIACET Toulouse</t>
  </si>
  <si>
    <t>Ecole Nat. Sup. des Ingénieurs en Arts Chimiques et Technologiques de Toulouse</t>
  </si>
  <si>
    <t>ENSICA Toulouse</t>
  </si>
  <si>
    <t>Ec. Nat. Sup. d'Ing. de Constr. Aéronautiques de Toulouse</t>
  </si>
  <si>
    <t>ENSIAME Valenciennes</t>
  </si>
  <si>
    <t>Ecole Nat Sup d'Ingé en Info, Autom, Méca, Energ, Electronique</t>
  </si>
  <si>
    <t>Places non réparties</t>
  </si>
  <si>
    <r>
      <t xml:space="preserve">Autres écoles </t>
    </r>
    <r>
      <rPr>
        <sz val="12"/>
        <rFont val="Times New Roman"/>
        <family val="1"/>
      </rPr>
      <t>(concours CCP)</t>
    </r>
  </si>
  <si>
    <t>PC-PSI</t>
  </si>
  <si>
    <t>PC-PSI-MP</t>
  </si>
  <si>
    <t>PC-PSI-MP-TSI</t>
  </si>
  <si>
    <t>EEIGM Nancy</t>
  </si>
  <si>
    <t>Ecole Européenne d'Ingénieurs en Génie des Matériaux</t>
  </si>
  <si>
    <t>EIL Côte d'opale</t>
  </si>
  <si>
    <t>Ecole EIL site Calais Longuenesse</t>
  </si>
  <si>
    <t>EISTI Cergy+Pau</t>
  </si>
  <si>
    <t>Ecole Internationale des Sciences du Traitement de l'Information</t>
  </si>
  <si>
    <t>ENGEES Strasbourg</t>
  </si>
  <si>
    <t>Ecole Nationale du Génie de l'Eau et de l'Environnement de Strasbourg</t>
  </si>
  <si>
    <t>ENSAI Rennes</t>
  </si>
  <si>
    <t>Ecole Nationale de la Statistique et de l'Analyse de l'Info</t>
  </si>
  <si>
    <t>ENSISA Mulhouse</t>
  </si>
  <si>
    <t>Ecole Nat. Sup. d'Ingé Sud Alsace</t>
  </si>
  <si>
    <t>EOST Strasbourg</t>
  </si>
  <si>
    <t>Ecole et Observatoire de la Terre</t>
  </si>
  <si>
    <t>ENSCI Limoges</t>
  </si>
  <si>
    <t>Ecole Nat. Sup. de Céramique Industrielle</t>
  </si>
  <si>
    <t>INP Grenoble</t>
  </si>
  <si>
    <t>Ecole Nat. Sup. de Génie Industriel</t>
  </si>
  <si>
    <t>ENSGSI Nancy</t>
  </si>
  <si>
    <t>Ecole Nat. Sup. en Génie des Systèmes Industriels</t>
  </si>
  <si>
    <t>Ecole de l'Air</t>
  </si>
  <si>
    <t>Ecole de l'Air de Salon de Provence</t>
  </si>
  <si>
    <t>ESM Saint-Cyr</t>
  </si>
  <si>
    <t>Ecole Spéciale Militaire de Saint-Cyr-Coëtquidan</t>
  </si>
  <si>
    <t>ENSAIT Roubaix</t>
  </si>
  <si>
    <t>Ecole Nationale Supérieure des Arts et Industries Textiles</t>
  </si>
  <si>
    <t>ENSTIB Epinal</t>
  </si>
  <si>
    <t>Ecole Nationale Supérieure des Technologies et Industries du Bois</t>
  </si>
  <si>
    <t>ESIGELEC Rouen</t>
  </si>
  <si>
    <t>Ecole Supérieure d'Ingénieurs en Génie Electrique</t>
  </si>
  <si>
    <t>ESIREM Dijon</t>
  </si>
  <si>
    <t>Ecole Supérieure d'Ingénieurs de Recherche en Matériaux</t>
  </si>
  <si>
    <t>ESTIA Bidart</t>
  </si>
  <si>
    <t>Ecole Supérieure des Technologies Industrielles Avancées</t>
  </si>
  <si>
    <t>Ecole Spéciale des Travaux Publics, du Bâtiment et de l'Industrie</t>
  </si>
  <si>
    <t>ISAT Nevers</t>
  </si>
  <si>
    <t>Institut Supérieur de l'Automobile et des Transports</t>
  </si>
  <si>
    <t>ISEP Paris</t>
  </si>
  <si>
    <t>Institut Supérieur d'Electronique de Paris</t>
  </si>
  <si>
    <t>Institut d'Ingénierie Informatique de Limoges</t>
  </si>
  <si>
    <t>Total  écoles affiliées aux concours CCP (environ)</t>
  </si>
  <si>
    <t>Total  CCP et affiliées  (environ)</t>
  </si>
  <si>
    <r>
      <t xml:space="preserve">ENSAM-ESTP </t>
    </r>
    <r>
      <rPr>
        <sz val="12"/>
        <rFont val="Times New Roman"/>
        <family val="1"/>
      </rPr>
      <t>(Concours e3a)</t>
    </r>
  </si>
  <si>
    <t xml:space="preserve">ENSAM </t>
  </si>
  <si>
    <t>Ecole Nat. Sup. d'Arts et Métiers</t>
  </si>
  <si>
    <t>ESTP</t>
  </si>
  <si>
    <t xml:space="preserve">Total  </t>
  </si>
  <si>
    <r>
      <t xml:space="preserve">ARCHIMEDE </t>
    </r>
    <r>
      <rPr>
        <sz val="12"/>
        <rFont val="Times New Roman"/>
        <family val="1"/>
      </rPr>
      <t>(Concours e3a)</t>
    </r>
  </si>
  <si>
    <t>ENSC (ex IdC) Bordeaux</t>
  </si>
  <si>
    <t>Institut de Cognitique</t>
  </si>
  <si>
    <t>ENSIBS Lorient</t>
  </si>
  <si>
    <t>Ecole Nationale Supérieure d'Ingénieurs Bretagne Sud</t>
  </si>
  <si>
    <t>ENSIM Le Mans</t>
  </si>
  <si>
    <t>Ecole Nationale Supérieure d'Ingénieurs du Mans</t>
  </si>
  <si>
    <t>ESBS Strasbourg</t>
  </si>
  <si>
    <t>Ecole Supérieure de Biotechnologie</t>
  </si>
  <si>
    <t>ESFF Sèvres</t>
  </si>
  <si>
    <t>Ecole Supérieure de Fonderie et Forge</t>
  </si>
  <si>
    <t>ESIEC Reims</t>
  </si>
  <si>
    <t>Ecole Supérieure d'Ingénieurs en Emballage et Conditionnement</t>
  </si>
  <si>
    <t>ESIL Marseille</t>
  </si>
  <si>
    <t>Ecole supérieure d'Ingénieurs de Luminy</t>
  </si>
  <si>
    <t>ESIROI St Denis de la Réunion</t>
  </si>
  <si>
    <t>ESIX Normandie</t>
  </si>
  <si>
    <t>Ecole d'Ingénieurs de Normandie (Caen - Cherbourg)</t>
  </si>
  <si>
    <t>ESMISAB Brest</t>
  </si>
  <si>
    <t>ESSTIN Nancy</t>
  </si>
  <si>
    <t>Ecole Supérieure des Sciences et Technologies de Nancy</t>
  </si>
  <si>
    <t>IFSIC Rennes</t>
  </si>
  <si>
    <t>Institut de Formation Supérieure en Informatique et Communication</t>
  </si>
  <si>
    <t>ISBS Créteil</t>
  </si>
  <si>
    <t>Institut Supérieur des Biosciences de Paris</t>
  </si>
  <si>
    <t>ISEL Le Havre</t>
  </si>
  <si>
    <t>Institut Supérieur d'Etudes Logistiques</t>
  </si>
  <si>
    <t>ISIFC Besançon</t>
  </si>
  <si>
    <t>Institut Supérieur d'Ingénieurs de Franche-Comté</t>
  </si>
  <si>
    <t>ISITV Toulon</t>
  </si>
  <si>
    <t>Institut des Sciences de l'Ingénieur de Toulon et du Var</t>
  </si>
  <si>
    <t>ISTIA Angers</t>
  </si>
  <si>
    <t>ISTIL Lyon</t>
  </si>
  <si>
    <t>Institut des Sciences et Techniques de l'Ingénieur de Lyon</t>
  </si>
  <si>
    <t>ISTY Versailles</t>
  </si>
  <si>
    <t>Institut Supérieur et technique des Yvelines</t>
  </si>
  <si>
    <t>SuP Galilée Paris 13</t>
  </si>
  <si>
    <t>Institut Scientifique et Polytechnique dit "Institut Galilée"</t>
  </si>
  <si>
    <t>POLYTECH' Clermont-Ferrand</t>
  </si>
  <si>
    <t>Institut des Sciences de l'Ing. de Clermont-Ferrand</t>
  </si>
  <si>
    <t xml:space="preserve">POLYTECH' Grenoble </t>
  </si>
  <si>
    <t>Ecole Polytechnique de l'Université de Grenoble</t>
  </si>
  <si>
    <t>POLYTECH' Lille</t>
  </si>
  <si>
    <t>Ecole Polytechnique Universitaire de Lille</t>
  </si>
  <si>
    <t>POLYTECH' Marseille</t>
  </si>
  <si>
    <t>Ecole Polytechnique Universitaire de Marseille</t>
  </si>
  <si>
    <t>POLYTECH' Montpellier</t>
  </si>
  <si>
    <t>Ecole Polytechnique Universitaire de Montpellier</t>
  </si>
  <si>
    <t>POLYTECH' Nantes</t>
  </si>
  <si>
    <t>Ecole Polytechnique Universitaire de Nantes</t>
  </si>
  <si>
    <t>POLYTECH' Nice Sophia</t>
  </si>
  <si>
    <t>Ecole Polytechnique Universitaire de Nice Sophia</t>
  </si>
  <si>
    <t>POLYTECH' Orléans</t>
  </si>
  <si>
    <t>Ecole Polytechnique Universitaire d'Orléans</t>
  </si>
  <si>
    <t>POLYTECH' Paris Sud</t>
  </si>
  <si>
    <t>POLYTECH' Paris UPMC</t>
  </si>
  <si>
    <t>Ecole Polytechnique Universitaire de Paris</t>
  </si>
  <si>
    <t>POLYTECH' Savoie</t>
  </si>
  <si>
    <t>Ecole Polytechnique Universitaire de Savoie</t>
  </si>
  <si>
    <t>POLYTECH' Tours</t>
  </si>
  <si>
    <t>Ecole Polytechnique de l'Université de Tours</t>
  </si>
  <si>
    <r>
      <t xml:space="preserve">FESIC </t>
    </r>
    <r>
      <rPr>
        <sz val="12"/>
        <rFont val="Times New Roman"/>
        <family val="1"/>
      </rPr>
      <t>(concours e3a)</t>
    </r>
  </si>
  <si>
    <t>ECAM Lyon</t>
  </si>
  <si>
    <t>Ecole Catholique d'Arts et Métiers - Lyon</t>
  </si>
  <si>
    <t>ECAM Rennes Louis de Broglie</t>
  </si>
  <si>
    <t>ECAM Strasbourg</t>
  </si>
  <si>
    <t>EPMI Cegy-Pontoise</t>
  </si>
  <si>
    <t>Ecole d'Electricité, de Production et des Méthodes Industrielles</t>
  </si>
  <si>
    <t>ESAIP Angers</t>
  </si>
  <si>
    <t>Ecole Supérieure Angevine d'Informatique et de Productique</t>
  </si>
  <si>
    <t>ESCOM Compiègne</t>
  </si>
  <si>
    <t>Ecole Supérieure de Chimie Organique et Minérale</t>
  </si>
  <si>
    <t>ESEO Angers</t>
  </si>
  <si>
    <t>Ecole Supérieure d'Electronique de l'Ouest</t>
  </si>
  <si>
    <t>HEI Lille</t>
  </si>
  <si>
    <t>Hautes Etudes d'Ingénieur</t>
  </si>
  <si>
    <t>ISEN Brest</t>
  </si>
  <si>
    <t>Institut Supérieur de l'Electronique et du Numérique-Brest</t>
  </si>
  <si>
    <t>ISEN Lille</t>
  </si>
  <si>
    <t>Institut Supérieur de l'Electronique et du Numérique-Lille</t>
  </si>
  <si>
    <t>ISEN Toulon</t>
  </si>
  <si>
    <t>Institut Supérieur de l'Electronique et du Numérique-Toulon</t>
  </si>
  <si>
    <t>LaSalle Beauvais</t>
  </si>
  <si>
    <t>Institut Polytechnique LaSalle Beauvais (Géologie-Environnement)</t>
  </si>
  <si>
    <r>
      <t xml:space="preserve">Autres écoles </t>
    </r>
    <r>
      <rPr>
        <sz val="12"/>
        <rFont val="Times New Roman"/>
        <family val="1"/>
      </rPr>
      <t>(concours e3a)</t>
    </r>
  </si>
  <si>
    <t>ECE Paris</t>
  </si>
  <si>
    <t>Ecole Centrale d'Electronique</t>
  </si>
  <si>
    <t>EFREI</t>
  </si>
  <si>
    <t>Ecole d'Ing. Des Technologies de l'Information et du Management</t>
  </si>
  <si>
    <t>EIDD Paris</t>
  </si>
  <si>
    <t>Ecole d'ingénieurs Denis Diderot</t>
  </si>
  <si>
    <t>EIGSI La Rochelle</t>
  </si>
  <si>
    <t>Ecole d'Ingénieurs en Génie des Systèmes Industriels</t>
  </si>
  <si>
    <t>Eil Côte d'opale</t>
  </si>
  <si>
    <t>Ecole d'Ingénieurs du Pas de Calais</t>
  </si>
  <si>
    <t>EME</t>
  </si>
  <si>
    <t>Ecole des Métiers de l'Environnement</t>
  </si>
  <si>
    <t>ENI Val de Loire</t>
  </si>
  <si>
    <t>Ecole Nationale d'ingénieurs du Val de Loire</t>
  </si>
  <si>
    <t>ENSIL Limoges</t>
  </si>
  <si>
    <t>Ecole Nationale Supérieure d'Ingénieurs de Limoges</t>
  </si>
  <si>
    <t>ESB</t>
  </si>
  <si>
    <t>Ecole Supérieure du Bois</t>
  </si>
  <si>
    <t>ESIEA  Paris - Laval</t>
  </si>
  <si>
    <t>Ecole Supérieure d'Informatique Electronique Automatique</t>
  </si>
  <si>
    <t>ESIEE Amiens</t>
  </si>
  <si>
    <t>Ecole Supérieure d'Ingénieurs en Electronique et Electrotechnique</t>
  </si>
  <si>
    <t>ESIEE Paris</t>
  </si>
  <si>
    <t>ESIGETEL</t>
  </si>
  <si>
    <t>Ecole Supérieure d'Ingénieurs en Info et Génie des Télécom</t>
  </si>
  <si>
    <t>ESITC Caen</t>
  </si>
  <si>
    <t>Ecole Supérieure d'Ingénieurs des Travaux de la Construction de Caen</t>
  </si>
  <si>
    <t>ESME Sudria</t>
  </si>
  <si>
    <t>Ecole d'Ingénieurs Généralistes</t>
  </si>
  <si>
    <t>IFMA Clermont-Ferrand</t>
  </si>
  <si>
    <t>Institut Français de Mécanique Appliquée</t>
  </si>
  <si>
    <t>ISMANS Le Mans</t>
  </si>
  <si>
    <t>Institut Supérieur des Matériaux du Mans</t>
  </si>
  <si>
    <t>EI-ISPA</t>
  </si>
  <si>
    <t>Ecole d'Ingénieurs en Plasturgie Industrielle d'Alençon</t>
  </si>
  <si>
    <t>ITECH Lyon</t>
  </si>
  <si>
    <t>Institut Textile et Chimique de Lyon</t>
  </si>
  <si>
    <t>3IL Limoges</t>
  </si>
  <si>
    <t>Ecole Supérieure de fonderie et de forge</t>
  </si>
  <si>
    <t>TOTAL e3a</t>
  </si>
  <si>
    <t>Ecoles recrutant sur le concours CCP TSI</t>
  </si>
  <si>
    <t>Ecoles recrutant sur le concours Centrale TSI</t>
  </si>
  <si>
    <t>TOTAL</t>
  </si>
  <si>
    <t>Taux de remplissage</t>
  </si>
  <si>
    <t>"+10 places à répartir sur les filières PC-PSI"</t>
  </si>
  <si>
    <t>"+268 places à répartir sur les filières MP-PC-PSI"</t>
  </si>
  <si>
    <t>"+35 places à répartir sur les filières MP-PC-PSI-TSI"</t>
  </si>
  <si>
    <t>ECP Paris etr</t>
  </si>
  <si>
    <t>SUPELEC (ESE) etr</t>
  </si>
  <si>
    <t>Ecole Centrale de Paris étranger</t>
  </si>
  <si>
    <t>Ecole Supérieure d'Electricité (Gif + Metz + Rennes) étranger</t>
  </si>
  <si>
    <t>SupOptique (ESO) etr</t>
  </si>
  <si>
    <t>Ecole Supérieure d'Optique étranger</t>
  </si>
  <si>
    <t xml:space="preserve">ENSAE </t>
  </si>
  <si>
    <t>EN</t>
  </si>
  <si>
    <t>Total  Telecom INT</t>
  </si>
  <si>
    <t>Telecom INT</t>
  </si>
  <si>
    <t>Total Petites mines</t>
  </si>
  <si>
    <t>ENSTA bretagne</t>
  </si>
  <si>
    <t>ISIS Castres</t>
  </si>
  <si>
    <t>Informatique et Systèmes d'Information pour la santé (Castres)</t>
  </si>
  <si>
    <t>X option SII</t>
  </si>
  <si>
    <t>X option info ou PC</t>
  </si>
  <si>
    <t>mis à jour le 11/11/2011</t>
  </si>
  <si>
    <t>En rouge les données de l'année 2011</t>
  </si>
  <si>
    <t xml:space="preserve">
notice</t>
  </si>
  <si>
    <t xml:space="preserve"> En rouge : places proposées en 2011</t>
  </si>
  <si>
    <t>Année 2012. D'après les brochures d'inscription</t>
  </si>
  <si>
    <t>ENSAE</t>
  </si>
  <si>
    <t>ENSTA Bretagne (ex ENSIETA) filière civile</t>
  </si>
  <si>
    <t>ENSTA Bretagne (ex ENSIETA) filière militaire</t>
  </si>
  <si>
    <t xml:space="preserve">Ecole Nationale Supérieure de Physique </t>
  </si>
  <si>
    <t xml:space="preserve">Total  CCP </t>
  </si>
  <si>
    <t>POLYTECH' Lyon</t>
  </si>
  <si>
    <t>Ecole Polytechnique de l'Université de Lyon</t>
  </si>
  <si>
    <t>CCP TSI</t>
  </si>
  <si>
    <t>Centrale TSI</t>
  </si>
  <si>
    <t>Ecoles E3A</t>
  </si>
  <si>
    <t>concours TSI</t>
  </si>
  <si>
    <t>total</t>
  </si>
  <si>
    <t>* + 265 places en MP, PC et PSI ; + 35 places en MP, PC, PSI et TSI ; + 10 places en PC et PSI</t>
  </si>
  <si>
    <t>o</t>
  </si>
  <si>
    <t>x</t>
  </si>
  <si>
    <t>Total  tpe</t>
  </si>
  <si>
    <t>Année 2013. D'après les brochures d'inscription</t>
  </si>
  <si>
    <r>
      <t xml:space="preserve">               PROJET DE RECRUTEMENT DES GRANDES ECOLES pour</t>
    </r>
    <r>
      <rPr>
        <b/>
        <sz val="12"/>
        <color indexed="8"/>
        <rFont val="Arial"/>
        <family val="2"/>
      </rPr>
      <t xml:space="preserve"> 2013</t>
    </r>
  </si>
  <si>
    <t>mis à jour le 06/11/2012</t>
  </si>
  <si>
    <t>Ecole Nationale Supérieure d'Informatique pour l'Industrie et l'Entreprise</t>
  </si>
  <si>
    <t>Telecom Nancy (ESIAL)</t>
  </si>
  <si>
    <t xml:space="preserve">Télécom Physique Strasbourg </t>
  </si>
  <si>
    <t>ESILV Paris La défence</t>
  </si>
  <si>
    <t>Ecole Supérieure d'Ingénieurs Léonard de Vinci</t>
  </si>
  <si>
    <t>EPF sceaux Troyes Monpellier</t>
  </si>
  <si>
    <t>Ecole d'Ingénieurs généralistes</t>
  </si>
  <si>
    <t>Institut des Sciences et Techniques  de l'Ingénieur d'Angers</t>
  </si>
  <si>
    <t>TELECOM Lille 1</t>
  </si>
  <si>
    <t>En bleu : places aux écoles E3A recrutant sur le concours Centrale en TSI</t>
  </si>
  <si>
    <t>* + 257 places en MP, PC et PSI ; + 35 places en MP, PC, PSI et TSI ; + 10 places en PC et PSI</t>
  </si>
  <si>
    <t>ENS Rennes</t>
  </si>
  <si>
    <t>Ecole Normale supérieure de Rennes</t>
  </si>
  <si>
    <t>SEATECH Toulon (supmeca)</t>
  </si>
  <si>
    <t>ESI Reims</t>
  </si>
  <si>
    <t>ESIGETEL Villejuif</t>
  </si>
  <si>
    <t>ESILV Paris La défense</t>
  </si>
  <si>
    <t>Institut National des Sciences Appliquées du centre Val de Loire</t>
  </si>
  <si>
    <t>ESTACA</t>
  </si>
  <si>
    <t>Ecole supérieure des techniques aéronautiques et de construction automobile</t>
  </si>
  <si>
    <t>INSA Val de Loire Blois</t>
  </si>
  <si>
    <r>
      <t xml:space="preserve">               PROJET DE RECRUTEMENT DES GRANDES ECOLES pour</t>
    </r>
    <r>
      <rPr>
        <b/>
        <sz val="12"/>
        <color indexed="8"/>
        <rFont val="Arial"/>
        <family val="2"/>
      </rPr>
      <t xml:space="preserve"> 2014</t>
    </r>
  </si>
  <si>
    <t>mis à jour le 21/11/2012</t>
  </si>
  <si>
    <t>Année 2014. D'après les brochures d'inscription</t>
  </si>
  <si>
    <t>En rouge les données de l'année 2013</t>
  </si>
  <si>
    <t>Rennes</t>
  </si>
  <si>
    <t>"+205 places à répartir sur les filières MP-PC-PSI"</t>
  </si>
  <si>
    <t>* + 205 places en MP, PC et PSI ; + 35 places en MP, PC, PSI et TSI ; + 10 places en PC et PSI</t>
  </si>
  <si>
    <r>
      <t xml:space="preserve">               PROJET DE RECRUTEMENT DES GRANDES ECOLES pour</t>
    </r>
    <r>
      <rPr>
        <b/>
        <sz val="12"/>
        <color indexed="8"/>
        <rFont val="Arial"/>
        <family val="2"/>
      </rPr>
      <t xml:space="preserve"> 2015</t>
    </r>
  </si>
  <si>
    <t>ECC</t>
  </si>
  <si>
    <t>Ecole Centrale Casablanca</t>
  </si>
  <si>
    <t>Cycle international</t>
  </si>
  <si>
    <t>45 places étrangers (20 mini MP, 7 mini PC,PSI,PT)</t>
  </si>
  <si>
    <t>ENSIIE strasbourg</t>
  </si>
  <si>
    <t>ESIAB Brest</t>
  </si>
  <si>
    <t>ESIR Rennes</t>
  </si>
  <si>
    <t>INSA Val de Loire</t>
  </si>
  <si>
    <t>INP-ENI Tarbes</t>
  </si>
  <si>
    <t>Ecole Nationale d'Ingénieurs de Tarbes</t>
  </si>
  <si>
    <t>860 places MP PC PSI</t>
  </si>
  <si>
    <t>mis à jour le 05/12/2014</t>
  </si>
  <si>
    <t>En rouge les données de l'année 2014</t>
  </si>
  <si>
    <t>Les statistiques générales et par lycée pour la session 2014 des concours sont parues sur le site SCEI.</t>
  </si>
  <si>
    <t>***+ des places disponibles sur dossier, entretien dans d'autres écoles</t>
  </si>
  <si>
    <t>Année 2015. D'après les brochures d'inscription</t>
  </si>
  <si>
    <t>Ecole Supérieure du Bois de Nanates</t>
  </si>
  <si>
    <t>* + 908 places en MP, PC et PSI ; + 35 places en MP, PC, PSI et TSI ; + 10 places en PC et PSI</t>
  </si>
  <si>
    <r>
      <t xml:space="preserve">               PROJET DE RECRUTEMENT DES GRANDES ECOLES pour</t>
    </r>
    <r>
      <rPr>
        <b/>
        <sz val="12"/>
        <color indexed="8"/>
        <rFont val="Arial"/>
        <family val="2"/>
      </rPr>
      <t xml:space="preserve"> 2016</t>
    </r>
  </si>
  <si>
    <t>UTT</t>
  </si>
  <si>
    <t>Université de Technologie de Troyes</t>
  </si>
  <si>
    <t>ISAE SUPAERO</t>
  </si>
  <si>
    <t xml:space="preserve">ESIROI </t>
  </si>
  <si>
    <t>Ecole Supérieure d'Ingénieurs Réunion - Océan Indien</t>
  </si>
  <si>
    <t>Institut Supérieur des Biosciences de Paris Créteil</t>
  </si>
  <si>
    <t>SIGMA Clermont-Ferrand</t>
  </si>
  <si>
    <t>Institut Français de Mécanique Appliquée (ex IFMA)</t>
  </si>
  <si>
    <t>Ecole Supérieure du Bois de Nantes</t>
  </si>
  <si>
    <t>ESB Nantes</t>
  </si>
  <si>
    <t>Total Ecoles des Mines</t>
  </si>
  <si>
    <t>Total TSI</t>
  </si>
  <si>
    <r>
      <t xml:space="preserve"> TELECOM INT   </t>
    </r>
    <r>
      <rPr>
        <sz val="12"/>
        <rFont val="Times New Roman"/>
        <family val="1"/>
      </rPr>
      <t>(écrit Mines-Ponts)</t>
    </r>
  </si>
  <si>
    <r>
      <t xml:space="preserve">TPE   </t>
    </r>
    <r>
      <rPr>
        <sz val="12"/>
        <rFont val="Times New Roman"/>
        <family val="1"/>
      </rPr>
      <t>(écrit Mines-Ponts)</t>
    </r>
  </si>
  <si>
    <r>
      <t xml:space="preserve">Ecoles des Mines   </t>
    </r>
    <r>
      <rPr>
        <sz val="12"/>
        <rFont val="Times New Roman"/>
        <family val="1"/>
      </rPr>
      <t>(écrit Mines-Ponts)</t>
    </r>
  </si>
  <si>
    <t>Concours E3A ENSAM-ESTP</t>
  </si>
  <si>
    <t>ENS</t>
  </si>
  <si>
    <t>X - ESPCI</t>
  </si>
  <si>
    <t>Centrale TSI (**)</t>
  </si>
  <si>
    <t>CCP TSI (*)</t>
  </si>
  <si>
    <t>Total TPE</t>
  </si>
  <si>
    <t>Total concours Mines et affiliés</t>
  </si>
  <si>
    <t xml:space="preserve">Total ENSAM ESTP  </t>
  </si>
  <si>
    <t>Total  ARCHIMEDE</t>
  </si>
  <si>
    <t>Total  FESIC</t>
  </si>
  <si>
    <t xml:space="preserve">Total E3A autres  </t>
  </si>
  <si>
    <t>TOTAL e3a et affiliés</t>
  </si>
  <si>
    <t>UPEC Crétreil</t>
  </si>
  <si>
    <t>ELISA AEROSPACE St Quentin</t>
  </si>
  <si>
    <t>Ecole d'Ingénieurs des Sciences Aérospatiales</t>
  </si>
  <si>
    <t>En rouge les données de l'année 2015</t>
  </si>
  <si>
    <t>CONCOURS TSI</t>
  </si>
  <si>
    <t>mis à jour le 07/12/2015</t>
  </si>
  <si>
    <t>Mines AADN</t>
  </si>
  <si>
    <t>Total E3A</t>
  </si>
  <si>
    <t>Année 2016. D'après les brochures d'inscription</t>
  </si>
  <si>
    <t>* + 1035 places en MP, PC et PSI ; + 38 places en MP, PC, PSI et TSI ; + 10 places en PC et PSI</t>
  </si>
  <si>
    <t xml:space="preserve"> En rouge : places proposées en 2015</t>
  </si>
  <si>
    <t>EC Casablanca</t>
  </si>
  <si>
    <t>U.T.T</t>
  </si>
  <si>
    <t>E.C Casa</t>
  </si>
  <si>
    <t>places uniquement PC</t>
  </si>
  <si>
    <t>places uniquement PSI</t>
  </si>
  <si>
    <t>places PC et PSI</t>
  </si>
  <si>
    <t>classes non etoiléés</t>
  </si>
  <si>
    <t>classes  etoiléés</t>
  </si>
  <si>
    <t>estimation des effectifs</t>
  </si>
  <si>
    <t>ratio places offertes/candidats potentiels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</si>
</sst>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</numFmts>
  <fonts count="1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0"/>
      <name val="Arial"/>
      <family val="2"/>
    </font>
    <font>
      <sz val="9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2"/>
      <color indexed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color indexed="17"/>
      <name val="Arial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6"/>
      <color indexed="10"/>
      <name val="Arial"/>
      <family val="2"/>
    </font>
    <font>
      <sz val="11"/>
      <name val="Calibri"/>
      <family val="2"/>
    </font>
    <font>
      <i/>
      <sz val="10"/>
      <color indexed="19"/>
      <name val="Times New Roman"/>
      <family val="1"/>
    </font>
    <font>
      <i/>
      <sz val="10"/>
      <color indexed="19"/>
      <name val="Arial"/>
      <family val="2"/>
    </font>
    <font>
      <b/>
      <sz val="9"/>
      <color indexed="10"/>
      <name val="Arial"/>
      <family val="2"/>
    </font>
    <font>
      <sz val="8"/>
      <color indexed="10"/>
      <name val="Times New Roman"/>
      <family val="1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color indexed="49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19"/>
      <name val="Arial"/>
      <family val="2"/>
    </font>
    <font>
      <sz val="9"/>
      <color indexed="19"/>
      <name val="Times New Roman"/>
      <family val="1"/>
    </font>
    <font>
      <sz val="11"/>
      <color indexed="19"/>
      <name val="Calibri"/>
      <family val="2"/>
    </font>
    <font>
      <i/>
      <sz val="8"/>
      <color indexed="19"/>
      <name val="Times New Roman"/>
      <family val="1"/>
    </font>
    <font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sz val="10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i/>
      <sz val="10"/>
      <color theme="2" tint="-0.4999699890613556"/>
      <name val="Times New Roman"/>
      <family val="1"/>
    </font>
    <font>
      <i/>
      <sz val="10"/>
      <color theme="2" tint="-0.4999699890613556"/>
      <name val="Arial"/>
      <family val="2"/>
    </font>
    <font>
      <b/>
      <sz val="9"/>
      <color rgb="FFFF0000"/>
      <name val="Arial"/>
      <family val="2"/>
    </font>
    <font>
      <sz val="8"/>
      <color rgb="FFFF0000"/>
      <name val="Times New Roman"/>
      <family val="1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12"/>
      <color theme="3" tint="0.39998000860214233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6" tint="-0.24997000396251678"/>
      <name val="Arial"/>
      <family val="2"/>
    </font>
    <font>
      <sz val="9"/>
      <color theme="6" tint="-0.24997000396251678"/>
      <name val="Times New Roman"/>
      <family val="1"/>
    </font>
    <font>
      <sz val="11"/>
      <color theme="6" tint="-0.24997000396251678"/>
      <name val="Calibri"/>
      <family val="2"/>
    </font>
    <font>
      <i/>
      <sz val="8"/>
      <color theme="6" tint="-0.24997000396251678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i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008000"/>
      <name val="Arial"/>
      <family val="2"/>
    </font>
    <font>
      <sz val="10"/>
      <color rgb="FF008000"/>
      <name val="Times New Roman"/>
      <family val="1"/>
    </font>
    <font>
      <sz val="10"/>
      <color rgb="FF008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0" borderId="2" applyNumberFormat="0" applyFill="0" applyAlignment="0" applyProtection="0"/>
    <xf numFmtId="0" fontId="95" fillId="28" borderId="1" applyNumberFormat="0" applyAlignment="0" applyProtection="0"/>
    <xf numFmtId="0" fontId="9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98" fillId="27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10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30" xfId="0" applyFont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16" fillId="0" borderId="24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06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10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7" fillId="0" borderId="36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0" fontId="27" fillId="0" borderId="38" xfId="0" applyFont="1" applyBorder="1" applyAlignment="1">
      <alignment/>
    </xf>
    <xf numFmtId="0" fontId="106" fillId="0" borderId="15" xfId="0" applyFont="1" applyFill="1" applyBorder="1" applyAlignment="1">
      <alignment horizontal="center"/>
    </xf>
    <xf numFmtId="0" fontId="107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39" xfId="0" applyFont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0" fontId="28" fillId="0" borderId="0" xfId="0" applyFont="1" applyAlignment="1">
      <alignment/>
    </xf>
    <xf numFmtId="0" fontId="106" fillId="0" borderId="15" xfId="0" applyFont="1" applyFill="1" applyBorder="1" applyAlignment="1" quotePrefix="1">
      <alignment horizontal="center"/>
    </xf>
    <xf numFmtId="0" fontId="29" fillId="0" borderId="15" xfId="0" applyFont="1" applyBorder="1" applyAlignment="1">
      <alignment horizontal="right"/>
    </xf>
    <xf numFmtId="0" fontId="108" fillId="0" borderId="15" xfId="0" applyFont="1" applyFill="1" applyBorder="1" applyAlignment="1">
      <alignment horizontal="center"/>
    </xf>
    <xf numFmtId="0" fontId="17" fillId="0" borderId="0" xfId="0" applyFont="1" applyFill="1" applyAlignment="1" quotePrefix="1">
      <alignment horizontal="center"/>
    </xf>
    <xf numFmtId="0" fontId="21" fillId="0" borderId="0" xfId="0" applyFont="1" applyFill="1" applyAlignment="1" quotePrefix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6" fillId="0" borderId="15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6" fillId="0" borderId="0" xfId="0" applyFont="1" applyFill="1" applyBorder="1" applyAlignment="1" quotePrefix="1">
      <alignment horizontal="center"/>
    </xf>
    <xf numFmtId="0" fontId="106" fillId="0" borderId="38" xfId="0" applyFont="1" applyFill="1" applyBorder="1" applyAlignment="1">
      <alignment horizontal="center"/>
    </xf>
    <xf numFmtId="0" fontId="109" fillId="0" borderId="0" xfId="0" applyFont="1" applyFill="1" applyBorder="1" applyAlignment="1">
      <alignment horizontal="center"/>
    </xf>
    <xf numFmtId="0" fontId="106" fillId="0" borderId="15" xfId="0" applyFont="1" applyBorder="1" applyAlignment="1">
      <alignment/>
    </xf>
    <xf numFmtId="0" fontId="106" fillId="0" borderId="15" xfId="0" applyFont="1" applyFill="1" applyBorder="1" applyAlignment="1">
      <alignment horizontal="center" vertical="center"/>
    </xf>
    <xf numFmtId="0" fontId="106" fillId="0" borderId="38" xfId="0" applyFont="1" applyFill="1" applyBorder="1" applyAlignment="1">
      <alignment horizontal="center" vertical="center"/>
    </xf>
    <xf numFmtId="0" fontId="106" fillId="0" borderId="3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10" fillId="0" borderId="15" xfId="0" applyFont="1" applyFill="1" applyBorder="1" applyAlignment="1">
      <alignment horizontal="center"/>
    </xf>
    <xf numFmtId="0" fontId="108" fillId="0" borderId="37" xfId="0" applyFont="1" applyFill="1" applyBorder="1" applyAlignment="1">
      <alignment horizontal="center"/>
    </xf>
    <xf numFmtId="0" fontId="109" fillId="0" borderId="0" xfId="0" applyFont="1" applyFill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06" fillId="0" borderId="0" xfId="0" applyFont="1" applyFill="1" applyAlignment="1" quotePrefix="1">
      <alignment horizontal="center"/>
    </xf>
    <xf numFmtId="0" fontId="109" fillId="0" borderId="0" xfId="0" applyFont="1" applyFill="1" applyAlignment="1">
      <alignment/>
    </xf>
    <xf numFmtId="0" fontId="109" fillId="0" borderId="0" xfId="0" applyFont="1" applyAlignment="1">
      <alignment/>
    </xf>
    <xf numFmtId="0" fontId="106" fillId="0" borderId="0" xfId="0" applyFont="1" applyFill="1" applyAlignment="1">
      <alignment horizontal="center"/>
    </xf>
    <xf numFmtId="0" fontId="106" fillId="0" borderId="36" xfId="0" applyFont="1" applyFill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06" fillId="0" borderId="0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26" xfId="0" applyFont="1" applyBorder="1" applyAlignment="1">
      <alignment/>
    </xf>
    <xf numFmtId="0" fontId="29" fillId="0" borderId="13" xfId="0" applyFont="1" applyBorder="1" applyAlignment="1">
      <alignment horizontal="right"/>
    </xf>
    <xf numFmtId="0" fontId="109" fillId="0" borderId="24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9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06" fillId="0" borderId="38" xfId="0" applyFont="1" applyBorder="1" applyAlignment="1">
      <alignment horizontal="center"/>
    </xf>
    <xf numFmtId="0" fontId="106" fillId="0" borderId="37" xfId="0" applyFont="1" applyBorder="1" applyAlignment="1">
      <alignment horizontal="center"/>
    </xf>
    <xf numFmtId="0" fontId="106" fillId="0" borderId="15" xfId="0" applyFont="1" applyBorder="1" applyAlignment="1" quotePrefix="1">
      <alignment horizontal="center"/>
    </xf>
    <xf numFmtId="0" fontId="107" fillId="0" borderId="15" xfId="0" applyFont="1" applyBorder="1" applyAlignment="1">
      <alignment horizontal="center"/>
    </xf>
    <xf numFmtId="0" fontId="108" fillId="0" borderId="15" xfId="0" applyFont="1" applyBorder="1" applyAlignment="1">
      <alignment horizontal="center"/>
    </xf>
    <xf numFmtId="0" fontId="108" fillId="0" borderId="38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106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4" fillId="0" borderId="15" xfId="0" applyFont="1" applyBorder="1" applyAlignment="1">
      <alignment horizontal="center"/>
    </xf>
    <xf numFmtId="1" fontId="34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21" fillId="0" borderId="0" xfId="0" applyFont="1" applyAlignment="1">
      <alignment wrapText="1"/>
    </xf>
    <xf numFmtId="1" fontId="21" fillId="0" borderId="0" xfId="0" applyNumberFormat="1" applyFont="1" applyAlignment="1">
      <alignment/>
    </xf>
    <xf numFmtId="0" fontId="10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 quotePrefix="1">
      <alignment horizontal="center"/>
    </xf>
    <xf numFmtId="0" fontId="27" fillId="0" borderId="38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16" fillId="0" borderId="32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37" xfId="0" applyFont="1" applyBorder="1" applyAlignment="1" quotePrefix="1">
      <alignment horizontal="center"/>
    </xf>
    <xf numFmtId="0" fontId="1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10" fillId="0" borderId="15" xfId="0" applyFont="1" applyBorder="1" applyAlignment="1">
      <alignment horizontal="center"/>
    </xf>
    <xf numFmtId="0" fontId="110" fillId="0" borderId="13" xfId="0" applyFont="1" applyBorder="1" applyAlignment="1">
      <alignment horizontal="center"/>
    </xf>
    <xf numFmtId="0" fontId="110" fillId="0" borderId="13" xfId="0" applyFont="1" applyFill="1" applyBorder="1" applyAlignment="1" quotePrefix="1">
      <alignment horizontal="center"/>
    </xf>
    <xf numFmtId="0" fontId="110" fillId="0" borderId="13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0" fillId="0" borderId="24" xfId="0" applyBorder="1" applyAlignment="1">
      <alignment/>
    </xf>
    <xf numFmtId="0" fontId="17" fillId="0" borderId="25" xfId="0" applyFont="1" applyFill="1" applyBorder="1" applyAlignment="1">
      <alignment/>
    </xf>
    <xf numFmtId="0" fontId="0" fillId="0" borderId="31" xfId="0" applyBorder="1" applyAlignment="1">
      <alignment/>
    </xf>
    <xf numFmtId="0" fontId="17" fillId="0" borderId="40" xfId="0" applyFont="1" applyFill="1" applyBorder="1" applyAlignment="1">
      <alignment horizontal="center"/>
    </xf>
    <xf numFmtId="0" fontId="107" fillId="0" borderId="38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111" fillId="0" borderId="15" xfId="0" applyFont="1" applyBorder="1" applyAlignment="1">
      <alignment horizontal="center"/>
    </xf>
    <xf numFmtId="0" fontId="9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07" fillId="0" borderId="38" xfId="0" applyFont="1" applyBorder="1" applyAlignment="1">
      <alignment horizontal="center"/>
    </xf>
    <xf numFmtId="0" fontId="112" fillId="0" borderId="0" xfId="0" applyFont="1" applyAlignment="1">
      <alignment horizontal="left"/>
    </xf>
    <xf numFmtId="0" fontId="106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3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5" fillId="0" borderId="15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29" fillId="0" borderId="37" xfId="0" applyFont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21" fillId="0" borderId="0" xfId="0" applyFont="1" applyAlignment="1" quotePrefix="1">
      <alignment/>
    </xf>
    <xf numFmtId="0" fontId="21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24" xfId="0" applyFont="1" applyFill="1" applyBorder="1" applyAlignment="1">
      <alignment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 horizontal="center"/>
    </xf>
    <xf numFmtId="0" fontId="113" fillId="0" borderId="0" xfId="0" applyFont="1" applyFill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6" fillId="0" borderId="1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06" fillId="0" borderId="11" xfId="0" applyFont="1" applyFill="1" applyBorder="1" applyAlignment="1">
      <alignment vertical="center"/>
    </xf>
    <xf numFmtId="0" fontId="106" fillId="0" borderId="12" xfId="0" applyFont="1" applyFill="1" applyBorder="1" applyAlignment="1">
      <alignment vertical="center"/>
    </xf>
    <xf numFmtId="0" fontId="106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91" fillId="0" borderId="11" xfId="0" applyFont="1" applyBorder="1" applyAlignment="1">
      <alignment vertical="center"/>
    </xf>
    <xf numFmtId="0" fontId="91" fillId="0" borderId="12" xfId="0" applyFont="1" applyBorder="1" applyAlignment="1">
      <alignment vertical="center"/>
    </xf>
    <xf numFmtId="0" fontId="91" fillId="0" borderId="13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106" fillId="0" borderId="15" xfId="0" applyFont="1" applyFill="1" applyBorder="1" applyAlignment="1">
      <alignment horizontal="center"/>
    </xf>
    <xf numFmtId="0" fontId="106" fillId="0" borderId="13" xfId="0" applyFont="1" applyFill="1" applyBorder="1" applyAlignment="1" quotePrefix="1">
      <alignment horizontal="center"/>
    </xf>
    <xf numFmtId="0" fontId="106" fillId="0" borderId="13" xfId="0" applyFont="1" applyFill="1" applyBorder="1" applyAlignment="1">
      <alignment horizontal="center"/>
    </xf>
    <xf numFmtId="0" fontId="106" fillId="0" borderId="0" xfId="0" applyFont="1" applyFill="1" applyAlignment="1">
      <alignment/>
    </xf>
    <xf numFmtId="0" fontId="106" fillId="0" borderId="36" xfId="0" applyFont="1" applyFill="1" applyBorder="1" applyAlignment="1">
      <alignment/>
    </xf>
    <xf numFmtId="0" fontId="106" fillId="0" borderId="39" xfId="0" applyFont="1" applyFill="1" applyBorder="1" applyAlignment="1">
      <alignment/>
    </xf>
    <xf numFmtId="0" fontId="106" fillId="0" borderId="15" xfId="0" applyFont="1" applyBorder="1" applyAlignment="1">
      <alignment/>
    </xf>
    <xf numFmtId="0" fontId="107" fillId="0" borderId="15" xfId="0" applyFont="1" applyFill="1" applyBorder="1" applyAlignment="1" quotePrefix="1">
      <alignment horizontal="center"/>
    </xf>
    <xf numFmtId="0" fontId="108" fillId="0" borderId="0" xfId="0" applyFont="1" applyFill="1" applyBorder="1" applyAlignment="1" quotePrefix="1">
      <alignment horizontal="center"/>
    </xf>
    <xf numFmtId="0" fontId="106" fillId="0" borderId="0" xfId="0" applyFont="1" applyAlignment="1">
      <alignment/>
    </xf>
    <xf numFmtId="0" fontId="106" fillId="0" borderId="37" xfId="0" applyFont="1" applyFill="1" applyBorder="1" applyAlignment="1" quotePrefix="1">
      <alignment horizontal="center"/>
    </xf>
    <xf numFmtId="0" fontId="115" fillId="0" borderId="0" xfId="0" applyFont="1" applyFill="1" applyBorder="1" applyAlignment="1">
      <alignment horizontal="center"/>
    </xf>
    <xf numFmtId="0" fontId="108" fillId="0" borderId="0" xfId="0" applyFont="1" applyFill="1" applyBorder="1" applyAlignment="1" quotePrefix="1">
      <alignment horizontal="right"/>
    </xf>
    <xf numFmtId="0" fontId="108" fillId="0" borderId="0" xfId="0" applyFont="1" applyFill="1" applyBorder="1" applyAlignment="1">
      <alignment horizontal="center"/>
    </xf>
    <xf numFmtId="0" fontId="116" fillId="0" borderId="0" xfId="0" applyFont="1" applyFill="1" applyAlignment="1">
      <alignment/>
    </xf>
    <xf numFmtId="0" fontId="117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2" xfId="0" applyFont="1" applyBorder="1" applyAlignment="1">
      <alignment/>
    </xf>
    <xf numFmtId="0" fontId="5" fillId="0" borderId="38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35" fillId="0" borderId="38" xfId="0" applyNumberFormat="1" applyFont="1" applyBorder="1" applyAlignment="1">
      <alignment horizontal="center"/>
    </xf>
    <xf numFmtId="9" fontId="34" fillId="0" borderId="38" xfId="0" applyNumberFormat="1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106" fillId="0" borderId="11" xfId="0" applyFont="1" applyFill="1" applyBorder="1" applyAlignment="1">
      <alignment horizontal="center"/>
    </xf>
    <xf numFmtId="0" fontId="118" fillId="0" borderId="15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6" fillId="0" borderId="12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106" fillId="0" borderId="2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07" fillId="0" borderId="32" xfId="0" applyFont="1" applyFill="1" applyBorder="1" applyAlignment="1">
      <alignment horizontal="center"/>
    </xf>
    <xf numFmtId="0" fontId="106" fillId="0" borderId="32" xfId="0" applyFont="1" applyFill="1" applyBorder="1" applyAlignment="1">
      <alignment horizontal="center"/>
    </xf>
    <xf numFmtId="0" fontId="106" fillId="0" borderId="31" xfId="0" applyFont="1" applyFill="1" applyBorder="1" applyAlignment="1">
      <alignment horizontal="center"/>
    </xf>
    <xf numFmtId="0" fontId="106" fillId="0" borderId="24" xfId="0" applyFont="1" applyBorder="1" applyAlignment="1">
      <alignment/>
    </xf>
    <xf numFmtId="0" fontId="106" fillId="0" borderId="31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119" fillId="0" borderId="15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116" fillId="0" borderId="0" xfId="0" applyFont="1" applyAlignment="1">
      <alignment/>
    </xf>
    <xf numFmtId="0" fontId="3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3" fillId="0" borderId="0" xfId="0" applyFont="1" applyFill="1" applyAlignment="1">
      <alignment/>
    </xf>
    <xf numFmtId="0" fontId="118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 quotePrefix="1">
      <alignment horizontal="center"/>
    </xf>
    <xf numFmtId="0" fontId="1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24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116" fillId="0" borderId="24" xfId="0" applyFont="1" applyFill="1" applyBorder="1" applyAlignment="1">
      <alignment/>
    </xf>
    <xf numFmtId="0" fontId="116" fillId="0" borderId="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39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121" fillId="0" borderId="15" xfId="0" applyFont="1" applyFill="1" applyBorder="1" applyAlignment="1">
      <alignment horizontal="center"/>
    </xf>
    <xf numFmtId="0" fontId="106" fillId="0" borderId="15" xfId="0" applyFont="1" applyFill="1" applyBorder="1" applyAlignment="1">
      <alignment/>
    </xf>
    <xf numFmtId="0" fontId="119" fillId="0" borderId="15" xfId="0" applyFont="1" applyFill="1" applyBorder="1" applyAlignment="1">
      <alignment horizontal="center"/>
    </xf>
    <xf numFmtId="0" fontId="110" fillId="0" borderId="15" xfId="0" applyFont="1" applyFill="1" applyBorder="1" applyAlignment="1">
      <alignment/>
    </xf>
    <xf numFmtId="0" fontId="106" fillId="0" borderId="15" xfId="0" applyFont="1" applyFill="1" applyBorder="1" applyAlignment="1">
      <alignment/>
    </xf>
    <xf numFmtId="0" fontId="120" fillId="0" borderId="15" xfId="0" applyFont="1" applyFill="1" applyBorder="1" applyAlignment="1">
      <alignment horizontal="center"/>
    </xf>
    <xf numFmtId="0" fontId="118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18" fillId="0" borderId="51" xfId="0" applyFont="1" applyFill="1" applyBorder="1" applyAlignment="1">
      <alignment horizontal="center"/>
    </xf>
    <xf numFmtId="0" fontId="118" fillId="0" borderId="52" xfId="0" applyFont="1" applyFill="1" applyBorder="1" applyAlignment="1">
      <alignment horizontal="center"/>
    </xf>
    <xf numFmtId="0" fontId="121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21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54" xfId="0" applyFont="1" applyBorder="1" applyAlignment="1">
      <alignment/>
    </xf>
    <xf numFmtId="0" fontId="5" fillId="0" borderId="19" xfId="0" applyFont="1" applyBorder="1" applyAlignment="1">
      <alignment/>
    </xf>
    <xf numFmtId="0" fontId="122" fillId="0" borderId="19" xfId="0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106" fillId="0" borderId="52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5" fillId="0" borderId="49" xfId="0" applyFont="1" applyBorder="1" applyAlignment="1">
      <alignment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19" fillId="0" borderId="34" xfId="0" applyFont="1" applyFill="1" applyBorder="1" applyAlignment="1">
      <alignment horizontal="center"/>
    </xf>
    <xf numFmtId="0" fontId="106" fillId="0" borderId="52" xfId="0" applyFont="1" applyFill="1" applyBorder="1" applyAlignment="1">
      <alignment/>
    </xf>
    <xf numFmtId="0" fontId="120" fillId="0" borderId="34" xfId="0" applyFont="1" applyFill="1" applyBorder="1" applyAlignment="1">
      <alignment horizontal="center"/>
    </xf>
    <xf numFmtId="0" fontId="106" fillId="0" borderId="34" xfId="0" applyFont="1" applyFill="1" applyBorder="1" applyAlignment="1">
      <alignment/>
    </xf>
    <xf numFmtId="0" fontId="106" fillId="0" borderId="51" xfId="0" applyFont="1" applyFill="1" applyBorder="1" applyAlignment="1">
      <alignment/>
    </xf>
    <xf numFmtId="0" fontId="120" fillId="0" borderId="1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23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24" fillId="33" borderId="15" xfId="0" applyFont="1" applyFill="1" applyBorder="1" applyAlignment="1">
      <alignment horizontal="center"/>
    </xf>
    <xf numFmtId="0" fontId="106" fillId="33" borderId="15" xfId="0" applyFont="1" applyFill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106" fillId="0" borderId="19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106" fillId="33" borderId="34" xfId="0" applyFont="1" applyFill="1" applyBorder="1" applyAlignment="1">
      <alignment/>
    </xf>
    <xf numFmtId="0" fontId="106" fillId="33" borderId="51" xfId="0" applyFont="1" applyFill="1" applyBorder="1" applyAlignment="1">
      <alignment/>
    </xf>
    <xf numFmtId="0" fontId="106" fillId="33" borderId="52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18" fillId="0" borderId="51" xfId="0" applyFont="1" applyBorder="1" applyAlignment="1">
      <alignment horizontal="center"/>
    </xf>
    <xf numFmtId="0" fontId="118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5" fillId="35" borderId="34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106" fillId="0" borderId="19" xfId="0" applyFont="1" applyBorder="1" applyAlignment="1">
      <alignment/>
    </xf>
    <xf numFmtId="0" fontId="5" fillId="36" borderId="53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3" fillId="0" borderId="15" xfId="0" applyFont="1" applyFill="1" applyBorder="1" applyAlignment="1">
      <alignment horizontal="left"/>
    </xf>
    <xf numFmtId="0" fontId="118" fillId="0" borderId="15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25" fillId="0" borderId="15" xfId="0" applyFont="1" applyBorder="1" applyAlignment="1">
      <alignment horizontal="center" vertical="center"/>
    </xf>
    <xf numFmtId="0" fontId="118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24" fillId="0" borderId="34" xfId="0" applyFont="1" applyFill="1" applyBorder="1" applyAlignment="1">
      <alignment horizontal="center"/>
    </xf>
    <xf numFmtId="0" fontId="124" fillId="0" borderId="51" xfId="0" applyFont="1" applyFill="1" applyBorder="1" applyAlignment="1">
      <alignment horizontal="center"/>
    </xf>
    <xf numFmtId="0" fontId="124" fillId="0" borderId="15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/>
    </xf>
    <xf numFmtId="0" fontId="106" fillId="0" borderId="11" xfId="0" applyFont="1" applyFill="1" applyBorder="1" applyAlignment="1">
      <alignment horizontal="center"/>
    </xf>
    <xf numFmtId="0" fontId="116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/>
    </xf>
    <xf numFmtId="0" fontId="118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6" fillId="0" borderId="15" xfId="0" applyFont="1" applyFill="1" applyBorder="1" applyAlignment="1">
      <alignment/>
    </xf>
    <xf numFmtId="0" fontId="127" fillId="0" borderId="15" xfId="0" applyFont="1" applyFill="1" applyBorder="1" applyAlignment="1">
      <alignment/>
    </xf>
    <xf numFmtId="0" fontId="126" fillId="0" borderId="15" xfId="0" applyFont="1" applyFill="1" applyBorder="1" applyAlignment="1">
      <alignment horizontal="center"/>
    </xf>
    <xf numFmtId="0" fontId="128" fillId="0" borderId="12" xfId="0" applyFont="1" applyBorder="1" applyAlignment="1">
      <alignment vertical="center"/>
    </xf>
    <xf numFmtId="0" fontId="129" fillId="0" borderId="0" xfId="0" applyFont="1" applyFill="1" applyAlignment="1">
      <alignment horizontal="center"/>
    </xf>
    <xf numFmtId="0" fontId="0" fillId="0" borderId="36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106" fillId="0" borderId="13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5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5" fillId="0" borderId="63" xfId="0" applyFont="1" applyFill="1" applyBorder="1" applyAlignment="1">
      <alignment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110" fillId="0" borderId="41" xfId="0" applyFont="1" applyFill="1" applyBorder="1" applyAlignment="1">
      <alignment/>
    </xf>
    <xf numFmtId="0" fontId="10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22" fillId="0" borderId="56" xfId="0" applyFont="1" applyFill="1" applyBorder="1" applyAlignment="1">
      <alignment horizontal="center"/>
    </xf>
    <xf numFmtId="0" fontId="122" fillId="0" borderId="57" xfId="0" applyFont="1" applyFill="1" applyBorder="1" applyAlignment="1">
      <alignment horizontal="center"/>
    </xf>
    <xf numFmtId="0" fontId="3" fillId="0" borderId="50" xfId="0" applyFont="1" applyBorder="1" applyAlignment="1">
      <alignment/>
    </xf>
    <xf numFmtId="0" fontId="2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49" xfId="0" applyFont="1" applyBorder="1" applyAlignment="1">
      <alignment/>
    </xf>
    <xf numFmtId="0" fontId="5" fillId="0" borderId="63" xfId="0" applyFont="1" applyBorder="1" applyAlignment="1">
      <alignment/>
    </xf>
    <xf numFmtId="0" fontId="16" fillId="0" borderId="24" xfId="0" applyFont="1" applyBorder="1" applyAlignment="1">
      <alignment horizontal="left"/>
    </xf>
    <xf numFmtId="0" fontId="11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106" fillId="0" borderId="11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5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115" fillId="0" borderId="15" xfId="0" applyFont="1" applyFill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7" fillId="0" borderId="0" xfId="0" applyFont="1" applyAlignment="1">
      <alignment/>
    </xf>
    <xf numFmtId="0" fontId="106" fillId="0" borderId="0" xfId="0" applyFont="1" applyBorder="1" applyAlignment="1">
      <alignment/>
    </xf>
    <xf numFmtId="0" fontId="108" fillId="0" borderId="0" xfId="0" applyFont="1" applyBorder="1" applyAlignment="1">
      <alignment horizontal="left"/>
    </xf>
    <xf numFmtId="0" fontId="130" fillId="0" borderId="0" xfId="0" applyFont="1" applyAlignment="1">
      <alignment horizontal="left"/>
    </xf>
    <xf numFmtId="0" fontId="130" fillId="0" borderId="0" xfId="0" applyFont="1" applyAlignment="1">
      <alignment/>
    </xf>
    <xf numFmtId="9" fontId="131" fillId="0" borderId="38" xfId="0" applyNumberFormat="1" applyFont="1" applyBorder="1" applyAlignment="1">
      <alignment horizontal="center"/>
    </xf>
    <xf numFmtId="9" fontId="117" fillId="0" borderId="38" xfId="0" applyNumberFormat="1" applyFont="1" applyBorder="1" applyAlignment="1">
      <alignment horizontal="center"/>
    </xf>
    <xf numFmtId="0" fontId="109" fillId="0" borderId="0" xfId="0" applyFont="1" applyAlignment="1">
      <alignment wrapText="1"/>
    </xf>
    <xf numFmtId="1" fontId="109" fillId="0" borderId="0" xfId="0" applyNumberFormat="1" applyFont="1" applyAlignment="1">
      <alignment/>
    </xf>
    <xf numFmtId="0" fontId="107" fillId="0" borderId="24" xfId="0" applyFont="1" applyFill="1" applyBorder="1" applyAlignment="1">
      <alignment horizontal="center"/>
    </xf>
    <xf numFmtId="0" fontId="118" fillId="0" borderId="1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6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23" fillId="0" borderId="0" xfId="0" applyFont="1" applyFill="1" applyBorder="1" applyAlignment="1">
      <alignment horizontal="left"/>
    </xf>
    <xf numFmtId="0" fontId="132" fillId="0" borderId="15" xfId="0" applyFont="1" applyFill="1" applyBorder="1" applyAlignment="1">
      <alignment horizontal="center"/>
    </xf>
    <xf numFmtId="0" fontId="132" fillId="0" borderId="24" xfId="0" applyFont="1" applyFill="1" applyBorder="1" applyAlignment="1">
      <alignment horizontal="center"/>
    </xf>
    <xf numFmtId="0" fontId="132" fillId="0" borderId="15" xfId="0" applyFont="1" applyBorder="1" applyAlignment="1">
      <alignment horizontal="center"/>
    </xf>
    <xf numFmtId="0" fontId="133" fillId="0" borderId="15" xfId="0" applyFont="1" applyBorder="1" applyAlignment="1">
      <alignment horizontal="center"/>
    </xf>
    <xf numFmtId="0" fontId="132" fillId="0" borderId="12" xfId="0" applyFont="1" applyFill="1" applyBorder="1" applyAlignment="1">
      <alignment horizontal="center" vertical="center"/>
    </xf>
    <xf numFmtId="0" fontId="132" fillId="0" borderId="12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06" fillId="0" borderId="12" xfId="0" applyFont="1" applyBorder="1" applyAlignment="1">
      <alignment vertical="center"/>
    </xf>
    <xf numFmtId="0" fontId="106" fillId="0" borderId="13" xfId="0" applyFont="1" applyBorder="1" applyAlignment="1">
      <alignment vertical="center"/>
    </xf>
    <xf numFmtId="0" fontId="106" fillId="0" borderId="11" xfId="0" applyFont="1" applyBorder="1" applyAlignment="1">
      <alignment vertical="center"/>
    </xf>
    <xf numFmtId="0" fontId="132" fillId="0" borderId="24" xfId="0" applyFont="1" applyBorder="1" applyAlignment="1">
      <alignment horizontal="center"/>
    </xf>
    <xf numFmtId="0" fontId="132" fillId="0" borderId="13" xfId="0" applyFont="1" applyBorder="1" applyAlignment="1">
      <alignment horizontal="center" vertical="center"/>
    </xf>
    <xf numFmtId="0" fontId="134" fillId="0" borderId="0" xfId="0" applyFont="1" applyFill="1" applyAlignment="1">
      <alignment horizontal="center"/>
    </xf>
    <xf numFmtId="0" fontId="124" fillId="0" borderId="0" xfId="0" applyFont="1" applyFill="1" applyAlignment="1">
      <alignment horizontal="center"/>
    </xf>
    <xf numFmtId="0" fontId="118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66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118" fillId="0" borderId="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122" fillId="0" borderId="68" xfId="0" applyFont="1" applyFill="1" applyBorder="1" applyAlignment="1">
      <alignment horizontal="center"/>
    </xf>
    <xf numFmtId="0" fontId="122" fillId="0" borderId="17" xfId="0" applyFont="1" applyFill="1" applyBorder="1" applyAlignment="1">
      <alignment horizontal="center"/>
    </xf>
    <xf numFmtId="0" fontId="121" fillId="0" borderId="70" xfId="0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0" fontId="118" fillId="0" borderId="53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6" fillId="0" borderId="11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19" fillId="0" borderId="52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22" fillId="0" borderId="15" xfId="0" applyFont="1" applyBorder="1" applyAlignment="1">
      <alignment horizontal="center" vertical="center"/>
    </xf>
    <xf numFmtId="0" fontId="122" fillId="0" borderId="52" xfId="0" applyFont="1" applyBorder="1" applyAlignment="1">
      <alignment horizontal="center" vertical="center"/>
    </xf>
    <xf numFmtId="0" fontId="121" fillId="0" borderId="15" xfId="0" applyFont="1" applyBorder="1" applyAlignment="1">
      <alignment horizontal="center" vertical="center"/>
    </xf>
    <xf numFmtId="0" fontId="1" fillId="0" borderId="44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106" fillId="0" borderId="11" xfId="0" applyFont="1" applyFill="1" applyBorder="1" applyAlignment="1" quotePrefix="1">
      <alignment horizontal="center"/>
    </xf>
    <xf numFmtId="0" fontId="27" fillId="0" borderId="25" xfId="0" applyFont="1" applyFill="1" applyBorder="1" applyAlignment="1">
      <alignment/>
    </xf>
    <xf numFmtId="0" fontId="106" fillId="0" borderId="15" xfId="0" applyFont="1" applyFill="1" applyBorder="1" applyAlignment="1">
      <alignment horizontal="center"/>
    </xf>
    <xf numFmtId="0" fontId="13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67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118" fillId="0" borderId="15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/>
    </xf>
    <xf numFmtId="0" fontId="109" fillId="0" borderId="15" xfId="0" applyFont="1" applyBorder="1" applyAlignment="1">
      <alignment/>
    </xf>
    <xf numFmtId="0" fontId="109" fillId="0" borderId="15" xfId="0" applyFont="1" applyFill="1" applyBorder="1" applyAlignment="1">
      <alignment/>
    </xf>
    <xf numFmtId="0" fontId="27" fillId="0" borderId="11" xfId="0" applyFont="1" applyBorder="1" applyAlignment="1">
      <alignment/>
    </xf>
    <xf numFmtId="0" fontId="106" fillId="0" borderId="15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center"/>
    </xf>
    <xf numFmtId="0" fontId="1" fillId="0" borderId="38" xfId="0" applyFont="1" applyFill="1" applyBorder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5" fillId="0" borderId="15" xfId="0" applyFont="1" applyBorder="1" applyAlignment="1">
      <alignment horizontal="center"/>
    </xf>
    <xf numFmtId="0" fontId="106" fillId="0" borderId="15" xfId="0" applyFont="1" applyFill="1" applyBorder="1" applyAlignment="1">
      <alignment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7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21" fillId="0" borderId="57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66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67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68" xfId="0" applyFont="1" applyBorder="1" applyAlignment="1">
      <alignment horizontal="center" vertical="top"/>
    </xf>
    <xf numFmtId="0" fontId="2" fillId="0" borderId="6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8" fillId="0" borderId="0" xfId="0" applyFont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3" fillId="0" borderId="38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10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38" xfId="0" applyFont="1" applyFill="1" applyBorder="1" applyAlignment="1" quotePrefix="1">
      <alignment horizontal="center"/>
    </xf>
    <xf numFmtId="0" fontId="0" fillId="0" borderId="37" xfId="0" applyFont="1" applyFill="1" applyBorder="1" applyAlignment="1" quotePrefix="1">
      <alignment horizontal="center"/>
    </xf>
    <xf numFmtId="0" fontId="40" fillId="0" borderId="0" xfId="0" applyFont="1" applyFill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9" fillId="0" borderId="15" xfId="0" applyFont="1" applyBorder="1" applyAlignment="1">
      <alignment horizontal="right"/>
    </xf>
    <xf numFmtId="0" fontId="29" fillId="0" borderId="60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19" fillId="0" borderId="25" xfId="0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1" fontId="34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38" xfId="0" applyFont="1" applyBorder="1" applyAlignment="1">
      <alignment horizontal="right"/>
    </xf>
    <xf numFmtId="0" fontId="29" fillId="0" borderId="37" xfId="0" applyFont="1" applyBorder="1" applyAlignment="1">
      <alignment horizontal="right"/>
    </xf>
    <xf numFmtId="0" fontId="29" fillId="0" borderId="38" xfId="0" applyFont="1" applyFill="1" applyBorder="1" applyAlignment="1">
      <alignment horizontal="right" vertical="center"/>
    </xf>
    <xf numFmtId="0" fontId="29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6" fillId="0" borderId="38" xfId="0" applyFont="1" applyBorder="1" applyAlignment="1">
      <alignment horizontal="center"/>
    </xf>
    <xf numFmtId="0" fontId="106" fillId="0" borderId="37" xfId="0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6" fillId="0" borderId="0" xfId="0" applyFont="1" applyFill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13" fillId="0" borderId="0" xfId="0" applyFont="1" applyFill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118" fillId="0" borderId="15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91" fillId="0" borderId="1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9" fontId="35" fillId="0" borderId="38" xfId="0" applyNumberFormat="1" applyFont="1" applyBorder="1" applyAlignment="1">
      <alignment horizontal="center"/>
    </xf>
    <xf numFmtId="9" fontId="35" fillId="0" borderId="37" xfId="0" applyNumberFormat="1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9" fontId="34" fillId="0" borderId="38" xfId="0" applyNumberFormat="1" applyFont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8" fillId="0" borderId="11" xfId="0" applyFont="1" applyFill="1" applyBorder="1" applyAlignment="1">
      <alignment horizontal="center"/>
    </xf>
    <xf numFmtId="0" fontId="106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18" fillId="0" borderId="24" xfId="0" applyFont="1" applyFill="1" applyBorder="1" applyAlignment="1">
      <alignment horizontal="center"/>
    </xf>
    <xf numFmtId="0" fontId="106" fillId="0" borderId="25" xfId="0" applyFont="1" applyFill="1" applyBorder="1" applyAlignment="1">
      <alignment horizontal="center"/>
    </xf>
    <xf numFmtId="0" fontId="0" fillId="0" borderId="77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118" fillId="0" borderId="32" xfId="0" applyFont="1" applyFill="1" applyBorder="1" applyAlignment="1">
      <alignment horizontal="center"/>
    </xf>
    <xf numFmtId="0" fontId="106" fillId="0" borderId="77" xfId="0" applyFont="1" applyFill="1" applyBorder="1" applyAlignment="1">
      <alignment horizontal="center"/>
    </xf>
    <xf numFmtId="0" fontId="118" fillId="0" borderId="31" xfId="0" applyFont="1" applyFill="1" applyBorder="1" applyAlignment="1">
      <alignment horizontal="center"/>
    </xf>
    <xf numFmtId="0" fontId="106" fillId="0" borderId="4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9" xfId="0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68" xfId="0" applyBorder="1" applyAlignment="1">
      <alignment/>
    </xf>
    <xf numFmtId="0" fontId="5" fillId="0" borderId="31" xfId="0" applyFont="1" applyFill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3" xfId="0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33" borderId="77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3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8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52" xfId="0" applyFont="1" applyBorder="1" applyAlignment="1">
      <alignment/>
    </xf>
    <xf numFmtId="0" fontId="0" fillId="0" borderId="15" xfId="0" applyBorder="1" applyAlignment="1">
      <alignment/>
    </xf>
    <xf numFmtId="0" fontId="14" fillId="0" borderId="24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3" xfId="0" applyBorder="1" applyAlignment="1">
      <alignment/>
    </xf>
    <xf numFmtId="0" fontId="7" fillId="0" borderId="5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62" xfId="0" applyFont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109" fillId="38" borderId="0" xfId="0" applyFont="1" applyFill="1" applyAlignment="1">
      <alignment/>
    </xf>
    <xf numFmtId="0" fontId="106" fillId="38" borderId="0" xfId="0" applyFont="1" applyFill="1" applyAlignment="1">
      <alignment/>
    </xf>
    <xf numFmtId="0" fontId="109" fillId="38" borderId="0" xfId="0" applyFont="1" applyFill="1" applyAlignment="1">
      <alignment horizontal="center"/>
    </xf>
    <xf numFmtId="0" fontId="137" fillId="0" borderId="0" xfId="0" applyFont="1" applyAlignment="1">
      <alignment/>
    </xf>
    <xf numFmtId="0" fontId="137" fillId="38" borderId="0" xfId="0" applyFont="1" applyFill="1" applyAlignment="1">
      <alignment/>
    </xf>
    <xf numFmtId="1" fontId="138" fillId="0" borderId="0" xfId="0" applyNumberFormat="1" applyFont="1" applyAlignment="1">
      <alignment/>
    </xf>
    <xf numFmtId="0" fontId="138" fillId="0" borderId="0" xfId="0" applyFont="1" applyAlignment="1">
      <alignment/>
    </xf>
    <xf numFmtId="10" fontId="138" fillId="0" borderId="0" xfId="0" applyNumberFormat="1" applyFont="1" applyAlignment="1">
      <alignment/>
    </xf>
    <xf numFmtId="0" fontId="139" fillId="0" borderId="0" xfId="0" applyFont="1" applyAlignment="1">
      <alignment horizontal="right"/>
    </xf>
    <xf numFmtId="0" fontId="138" fillId="0" borderId="0" xfId="0" applyFont="1" applyAlignment="1">
      <alignment horizontal="right"/>
    </xf>
    <xf numFmtId="0" fontId="21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42"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5"/>
  <sheetViews>
    <sheetView zoomScale="70" zoomScaleNormal="70" workbookViewId="0" topLeftCell="A1">
      <selection activeCell="AG82" sqref="AG82"/>
    </sheetView>
  </sheetViews>
  <sheetFormatPr defaultColWidth="11.421875" defaultRowHeight="12.75"/>
  <cols>
    <col min="1" max="1" width="10.140625" style="0" customWidth="1"/>
    <col min="2" max="2" width="7.7109375" style="0" customWidth="1"/>
    <col min="3" max="8" width="5.7109375" style="0" customWidth="1"/>
    <col min="9" max="11" width="3.7109375" style="0" customWidth="1"/>
    <col min="12" max="12" width="9.421875" style="0" customWidth="1"/>
    <col min="13" max="13" width="12.421875" style="0" bestFit="1" customWidth="1"/>
    <col min="14" max="19" width="5.7109375" style="0" customWidth="1"/>
    <col min="20" max="22" width="3.7109375" style="0" customWidth="1"/>
    <col min="23" max="23" width="12.140625" style="0" bestFit="1" customWidth="1"/>
    <col min="24" max="24" width="11.421875" style="0" bestFit="1" customWidth="1"/>
    <col min="25" max="29" width="5.7109375" style="0" customWidth="1"/>
    <col min="30" max="30" width="7.7109375" style="0" bestFit="1" customWidth="1"/>
  </cols>
  <sheetData>
    <row r="1" spans="1:30" ht="12">
      <c r="A1" s="680" t="s">
        <v>18</v>
      </c>
      <c r="B1" s="681"/>
      <c r="C1" s="681"/>
      <c r="D1" s="681"/>
      <c r="E1" s="681"/>
      <c r="F1" s="681"/>
      <c r="G1" s="681"/>
      <c r="H1" s="682"/>
      <c r="L1" s="680" t="s">
        <v>18</v>
      </c>
      <c r="M1" s="681"/>
      <c r="N1" s="681"/>
      <c r="O1" s="681"/>
      <c r="P1" s="681"/>
      <c r="Q1" s="681"/>
      <c r="R1" s="681"/>
      <c r="S1" s="682"/>
      <c r="W1" s="656" t="s">
        <v>18</v>
      </c>
      <c r="X1" s="657"/>
      <c r="Y1" s="657"/>
      <c r="Z1" s="657"/>
      <c r="AA1" s="657"/>
      <c r="AB1" s="657"/>
      <c r="AC1" s="657"/>
      <c r="AD1" s="658"/>
    </row>
    <row r="2" spans="1:30" ht="12.75" thickBot="1">
      <c r="A2" s="683"/>
      <c r="B2" s="684"/>
      <c r="C2" s="684"/>
      <c r="D2" s="684"/>
      <c r="E2" s="684"/>
      <c r="F2" s="684"/>
      <c r="G2" s="684"/>
      <c r="H2" s="685"/>
      <c r="L2" s="683"/>
      <c r="M2" s="684"/>
      <c r="N2" s="684"/>
      <c r="O2" s="684"/>
      <c r="P2" s="684"/>
      <c r="Q2" s="684"/>
      <c r="R2" s="684"/>
      <c r="S2" s="685"/>
      <c r="W2" s="659"/>
      <c r="X2" s="660"/>
      <c r="Y2" s="660"/>
      <c r="Z2" s="660"/>
      <c r="AA2" s="660"/>
      <c r="AB2" s="660"/>
      <c r="AC2" s="660"/>
      <c r="AD2" s="661"/>
    </row>
    <row r="3" spans="1:30" ht="12.75" thickBot="1">
      <c r="A3" s="686" t="s">
        <v>110</v>
      </c>
      <c r="B3" s="687"/>
      <c r="C3" s="687"/>
      <c r="D3" s="687"/>
      <c r="E3" s="687"/>
      <c r="F3" s="687"/>
      <c r="G3" s="687"/>
      <c r="H3" s="688"/>
      <c r="L3" s="689" t="s">
        <v>483</v>
      </c>
      <c r="M3" s="687"/>
      <c r="N3" s="687"/>
      <c r="O3" s="687"/>
      <c r="P3" s="687"/>
      <c r="Q3" s="687"/>
      <c r="R3" s="687"/>
      <c r="S3" s="688"/>
      <c r="W3" s="662" t="s">
        <v>500</v>
      </c>
      <c r="X3" s="663"/>
      <c r="Y3" s="663"/>
      <c r="Z3" s="663"/>
      <c r="AA3" s="663"/>
      <c r="AB3" s="663"/>
      <c r="AC3" s="663"/>
      <c r="AD3" s="664"/>
    </row>
    <row r="4" spans="1:30" s="39" customFormat="1" ht="33.75" customHeight="1" thickBot="1">
      <c r="A4" s="396" t="s">
        <v>99</v>
      </c>
      <c r="B4" s="397" t="s">
        <v>100</v>
      </c>
      <c r="C4" s="397" t="s">
        <v>87</v>
      </c>
      <c r="D4" s="397" t="s">
        <v>88</v>
      </c>
      <c r="E4" s="397" t="s">
        <v>89</v>
      </c>
      <c r="F4" s="397" t="s">
        <v>90</v>
      </c>
      <c r="G4" s="397" t="s">
        <v>17</v>
      </c>
      <c r="H4" s="399" t="s">
        <v>117</v>
      </c>
      <c r="I4"/>
      <c r="J4"/>
      <c r="K4"/>
      <c r="L4" s="396" t="s">
        <v>99</v>
      </c>
      <c r="M4" s="397" t="s">
        <v>100</v>
      </c>
      <c r="N4" s="397" t="s">
        <v>87</v>
      </c>
      <c r="O4" s="397" t="s">
        <v>88</v>
      </c>
      <c r="P4" s="397" t="s">
        <v>89</v>
      </c>
      <c r="Q4" s="397" t="s">
        <v>90</v>
      </c>
      <c r="R4" s="397" t="s">
        <v>17</v>
      </c>
      <c r="S4" s="399" t="s">
        <v>117</v>
      </c>
      <c r="W4" s="396" t="s">
        <v>99</v>
      </c>
      <c r="X4" s="397" t="s">
        <v>100</v>
      </c>
      <c r="Y4" s="398" t="s">
        <v>87</v>
      </c>
      <c r="Z4" s="398" t="s">
        <v>88</v>
      </c>
      <c r="AA4" s="398" t="s">
        <v>89</v>
      </c>
      <c r="AB4" s="398" t="s">
        <v>90</v>
      </c>
      <c r="AC4" s="398" t="s">
        <v>17</v>
      </c>
      <c r="AD4" s="399" t="s">
        <v>117</v>
      </c>
    </row>
    <row r="5" spans="1:30" ht="12">
      <c r="A5" s="671" t="s">
        <v>119</v>
      </c>
      <c r="B5" s="416" t="s">
        <v>105</v>
      </c>
      <c r="C5" s="430">
        <v>40</v>
      </c>
      <c r="D5" s="430">
        <v>20</v>
      </c>
      <c r="E5" s="430">
        <v>260</v>
      </c>
      <c r="F5" s="430">
        <v>550</v>
      </c>
      <c r="G5" s="380">
        <v>35</v>
      </c>
      <c r="H5" s="417">
        <v>15</v>
      </c>
      <c r="L5" s="671" t="s">
        <v>119</v>
      </c>
      <c r="M5" s="416" t="s">
        <v>105</v>
      </c>
      <c r="N5" s="380">
        <f>'Détail 2012'!$C$125</f>
        <v>40</v>
      </c>
      <c r="O5" s="380">
        <f>'Détail 2012'!$E$125</f>
        <v>20</v>
      </c>
      <c r="P5" s="380">
        <f>'Détail 2012'!$G$125</f>
        <v>260</v>
      </c>
      <c r="Q5" s="380">
        <f>'Détail 2012'!$I$125</f>
        <v>550</v>
      </c>
      <c r="R5" s="380">
        <f>'Détail 2012'!$K$125</f>
        <v>35</v>
      </c>
      <c r="S5" s="417">
        <f>'Détail 2012'!$M$125</f>
        <v>15</v>
      </c>
      <c r="W5" s="665" t="s">
        <v>119</v>
      </c>
      <c r="X5" s="394" t="s">
        <v>105</v>
      </c>
      <c r="Y5" s="380" t="e">
        <f>'Détail 2013'!O5</f>
        <v>#N/A</v>
      </c>
      <c r="Z5" s="380" t="e">
        <f>'Détail 2013'!P5</f>
        <v>#N/A</v>
      </c>
      <c r="AA5" s="380" t="e">
        <f>'Détail 2013'!Q5</f>
        <v>#N/A</v>
      </c>
      <c r="AB5" s="380" t="e">
        <f>'Détail 2013'!R5</f>
        <v>#N/A</v>
      </c>
      <c r="AC5" s="380" t="e">
        <f>'Détail 2013'!S5</f>
        <v>#N/A</v>
      </c>
      <c r="AD5" s="381">
        <f>'Détail 2013'!T5</f>
        <v>25</v>
      </c>
    </row>
    <row r="6" spans="1:30" ht="12">
      <c r="A6" s="672"/>
      <c r="B6" s="407" t="s">
        <v>106</v>
      </c>
      <c r="C6" s="411">
        <v>168</v>
      </c>
      <c r="D6" s="411">
        <v>167</v>
      </c>
      <c r="E6" s="411">
        <v>156</v>
      </c>
      <c r="F6" s="412">
        <v>30</v>
      </c>
      <c r="G6" s="412">
        <v>14</v>
      </c>
      <c r="H6" s="440">
        <v>13</v>
      </c>
      <c r="L6" s="672"/>
      <c r="M6" s="407" t="s">
        <v>106</v>
      </c>
      <c r="N6" s="335">
        <f>'Détail 2012'!C126</f>
        <v>168</v>
      </c>
      <c r="O6" s="335">
        <f>'Détail 2012'!E126</f>
        <v>167</v>
      </c>
      <c r="P6" s="335">
        <f>'Détail 2012'!G126</f>
        <v>156</v>
      </c>
      <c r="Q6" s="335">
        <f>'Détail 2012'!I126</f>
        <v>30</v>
      </c>
      <c r="R6" s="335">
        <f>'Détail 2012'!K126</f>
        <v>14</v>
      </c>
      <c r="S6" s="418">
        <f>'Détail 2012'!M126</f>
        <v>13</v>
      </c>
      <c r="W6" s="666"/>
      <c r="X6" s="89" t="s">
        <v>106</v>
      </c>
      <c r="Y6" s="443" t="e">
        <f>'Détail 2013'!O6</f>
        <v>#N/A</v>
      </c>
      <c r="Z6" s="335">
        <f>'Détail 2013'!P6</f>
        <v>167</v>
      </c>
      <c r="AA6" s="443" t="e">
        <f>'Détail 2013'!Q6</f>
        <v>#N/A</v>
      </c>
      <c r="AB6" s="335" t="e">
        <f>'Détail 2013'!R6</f>
        <v>#N/A</v>
      </c>
      <c r="AC6" s="335" t="e">
        <f>'Détail 2013'!S6</f>
        <v>#N/A</v>
      </c>
      <c r="AD6" s="418" t="e">
        <f>'Détail 2013'!T6</f>
        <v>#N/A</v>
      </c>
    </row>
    <row r="7" spans="1:30" ht="15">
      <c r="A7" s="672"/>
      <c r="B7" s="41" t="s">
        <v>13</v>
      </c>
      <c r="C7" s="334">
        <v>413</v>
      </c>
      <c r="D7" s="334">
        <v>388</v>
      </c>
      <c r="E7" s="334">
        <v>477</v>
      </c>
      <c r="F7" s="334">
        <v>501</v>
      </c>
      <c r="G7" s="408">
        <v>62</v>
      </c>
      <c r="H7" s="418">
        <v>158</v>
      </c>
      <c r="L7" s="672"/>
      <c r="M7" s="41" t="s">
        <v>13</v>
      </c>
      <c r="N7" s="378">
        <f>'Détail 2012'!C210+'Détail 2012'!C61</f>
        <v>481</v>
      </c>
      <c r="O7" s="378" t="e">
        <f>'Détail 2012'!E210+'Détail 2012'!E61</f>
        <v>#N/A</v>
      </c>
      <c r="P7" s="378" t="e">
        <f>'Détail 2012'!G210+'Détail 2012'!G61</f>
        <v>#N/A</v>
      </c>
      <c r="Q7" s="335" t="e">
        <f>'Détail 2012'!K121+'Détail 2012'!I210</f>
        <v>#N/A</v>
      </c>
      <c r="R7" s="408" t="e">
        <f>'Détail 2012'!Q212</f>
        <v>#N/A</v>
      </c>
      <c r="S7" s="382">
        <f>'Détail 2012'!M210</f>
        <v>62</v>
      </c>
      <c r="W7" s="666"/>
      <c r="X7" s="87" t="s">
        <v>13</v>
      </c>
      <c r="Y7" s="443" t="e">
        <f>'Détail 2013'!O7</f>
        <v>#N/A</v>
      </c>
      <c r="Z7" s="443" t="e">
        <f>'Détail 2013'!P7</f>
        <v>#N/A</v>
      </c>
      <c r="AA7" s="443" t="e">
        <f>'Détail 2013'!Q7</f>
        <v>#N/A</v>
      </c>
      <c r="AB7" s="335" t="e">
        <f>'Détail 2013'!R7</f>
        <v>#N/A</v>
      </c>
      <c r="AC7" s="408" t="e">
        <f>'Détail 2013'!S7</f>
        <v>#N/A</v>
      </c>
      <c r="AD7" s="418" t="e">
        <f>'Détail 2013'!T7</f>
        <v>#N/A</v>
      </c>
    </row>
    <row r="8" spans="1:38" ht="12">
      <c r="A8" s="672"/>
      <c r="B8" s="41" t="s">
        <v>52</v>
      </c>
      <c r="C8" s="412">
        <v>115</v>
      </c>
      <c r="D8" s="412">
        <v>107</v>
      </c>
      <c r="E8" s="412">
        <v>113</v>
      </c>
      <c r="F8" s="412">
        <v>100</v>
      </c>
      <c r="G8" s="329"/>
      <c r="H8" s="382"/>
      <c r="L8" s="672"/>
      <c r="M8" s="41" t="s">
        <v>52</v>
      </c>
      <c r="N8" s="335">
        <f>'Détail 2012'!C183</f>
        <v>113</v>
      </c>
      <c r="O8" s="335" t="e">
        <f>'Détail 2012'!E183</f>
        <v>#N/A</v>
      </c>
      <c r="P8" s="335" t="e">
        <f>'Détail 2012'!G183</f>
        <v>#N/A</v>
      </c>
      <c r="Q8" s="335">
        <f>'Détail 2012'!I183</f>
        <v>104</v>
      </c>
      <c r="R8" s="329"/>
      <c r="S8" s="382" t="e">
        <f>'Détail 2012'!M183</f>
        <v>#N/A</v>
      </c>
      <c r="W8" s="666"/>
      <c r="X8" s="87" t="s">
        <v>52</v>
      </c>
      <c r="Y8" s="443" t="e">
        <f>'Détail 2013'!O8</f>
        <v>#N/A</v>
      </c>
      <c r="Z8" s="443" t="e">
        <f>'Détail 2013'!P8</f>
        <v>#N/A</v>
      </c>
      <c r="AA8" s="443" t="e">
        <f>'Détail 2013'!Q8</f>
        <v>#N/A</v>
      </c>
      <c r="AB8" s="335" t="e">
        <f>'Détail 2013'!R8</f>
        <v>#N/A</v>
      </c>
      <c r="AC8" s="443"/>
      <c r="AD8" s="418" t="e">
        <f>'Détail 2013'!T8</f>
        <v>#N/A</v>
      </c>
      <c r="AF8" s="674"/>
      <c r="AG8" s="674"/>
      <c r="AH8" s="674"/>
      <c r="AI8" s="674"/>
      <c r="AJ8" s="674"/>
      <c r="AK8" s="3"/>
      <c r="AL8" s="3"/>
    </row>
    <row r="9" spans="1:38" ht="12">
      <c r="A9" s="672"/>
      <c r="B9" s="407" t="s">
        <v>16</v>
      </c>
      <c r="C9" s="411">
        <v>392</v>
      </c>
      <c r="D9" s="411">
        <v>324</v>
      </c>
      <c r="E9" s="411">
        <v>363</v>
      </c>
      <c r="F9" s="412">
        <v>241</v>
      </c>
      <c r="G9" s="329"/>
      <c r="H9" s="382"/>
      <c r="L9" s="672"/>
      <c r="M9" s="407" t="s">
        <v>16</v>
      </c>
      <c r="N9" s="335">
        <f>'Détail 2012'!C167</f>
        <v>384</v>
      </c>
      <c r="O9" s="335" t="e">
        <f>'Détail 2012'!E167</f>
        <v>#N/A</v>
      </c>
      <c r="P9" s="335" t="e">
        <f>'Détail 2012'!G167</f>
        <v>#N/A</v>
      </c>
      <c r="Q9" s="335">
        <f>'Détail 2012'!I167</f>
        <v>240</v>
      </c>
      <c r="R9" s="329"/>
      <c r="S9" s="382">
        <f>'Détail 2012'!M167</f>
        <v>70</v>
      </c>
      <c r="W9" s="666"/>
      <c r="X9" s="90" t="s">
        <v>16</v>
      </c>
      <c r="Y9" s="443">
        <f>'Détail 2013'!O9</f>
        <v>361</v>
      </c>
      <c r="Z9" s="443">
        <f>'Détail 2013'!P9</f>
        <v>301</v>
      </c>
      <c r="AA9" s="443">
        <f>'Détail 2013'!Q9</f>
        <v>323</v>
      </c>
      <c r="AB9" s="335">
        <f>'Détail 2013'!R9</f>
        <v>234</v>
      </c>
      <c r="AC9" s="443"/>
      <c r="AD9" s="418">
        <f>'Détail 2013'!T9</f>
        <v>122</v>
      </c>
      <c r="AF9" s="674"/>
      <c r="AG9" s="674"/>
      <c r="AH9" s="674"/>
      <c r="AI9" s="674"/>
      <c r="AJ9" s="674"/>
      <c r="AK9" s="3"/>
      <c r="AL9" s="3"/>
    </row>
    <row r="10" spans="1:38" ht="12">
      <c r="A10" s="672"/>
      <c r="B10" s="407"/>
      <c r="C10" s="335"/>
      <c r="D10" s="335"/>
      <c r="E10" s="335"/>
      <c r="F10" s="335"/>
      <c r="G10" s="329"/>
      <c r="H10" s="382"/>
      <c r="L10" s="672"/>
      <c r="M10" s="409" t="s">
        <v>472</v>
      </c>
      <c r="N10" s="335">
        <f>'Détail 2012'!C55</f>
        <v>168</v>
      </c>
      <c r="O10" s="335" t="e">
        <f>'Détail 2012'!E55</f>
        <v>#N/A</v>
      </c>
      <c r="P10" s="335" t="e">
        <f>'Détail 2012'!G55</f>
        <v>#N/A</v>
      </c>
      <c r="Q10" s="335">
        <f>'Détail 2012'!I55</f>
        <v>46</v>
      </c>
      <c r="R10" s="329" t="e">
        <f>'Détail 2012'!K55</f>
        <v>#N/A</v>
      </c>
      <c r="S10" s="382" t="e">
        <f>'Détail 2012'!M55</f>
        <v>#N/A</v>
      </c>
      <c r="W10" s="666"/>
      <c r="X10" s="224" t="s">
        <v>472</v>
      </c>
      <c r="Y10" s="443" t="e">
        <f>'Détail 2013'!O10</f>
        <v>#N/A</v>
      </c>
      <c r="Z10" s="443" t="e">
        <f>'Détail 2013'!P10</f>
        <v>#N/A</v>
      </c>
      <c r="AA10" s="443" t="e">
        <f>'Détail 2013'!Q10</f>
        <v>#N/A</v>
      </c>
      <c r="AB10" s="335" t="e">
        <f>'Détail 2013'!R10</f>
        <v>#N/A</v>
      </c>
      <c r="AC10" s="335" t="e">
        <f>'Détail 2013'!S10</f>
        <v>#N/A</v>
      </c>
      <c r="AD10" s="418" t="e">
        <f>'Détail 2013'!T10</f>
        <v>#N/A</v>
      </c>
      <c r="AF10" s="674"/>
      <c r="AG10" s="674"/>
      <c r="AH10" s="674"/>
      <c r="AI10" s="674"/>
      <c r="AJ10" s="674"/>
      <c r="AK10" s="3"/>
      <c r="AL10" s="3"/>
    </row>
    <row r="11" spans="1:38" ht="12.75" thickBot="1">
      <c r="A11" s="673"/>
      <c r="B11" s="389" t="s">
        <v>91</v>
      </c>
      <c r="C11" s="428">
        <f aca="true" t="shared" si="0" ref="C11:H11">SUM(C5:C10)</f>
        <v>1128</v>
      </c>
      <c r="D11" s="428">
        <f t="shared" si="0"/>
        <v>1006</v>
      </c>
      <c r="E11" s="428">
        <f t="shared" si="0"/>
        <v>1369</v>
      </c>
      <c r="F11" s="428">
        <f t="shared" si="0"/>
        <v>1422</v>
      </c>
      <c r="G11" s="428">
        <f t="shared" si="0"/>
        <v>111</v>
      </c>
      <c r="H11" s="428">
        <f t="shared" si="0"/>
        <v>186</v>
      </c>
      <c r="L11" s="673"/>
      <c r="M11" s="389" t="s">
        <v>91</v>
      </c>
      <c r="N11" s="384">
        <f aca="true" t="shared" si="1" ref="N11:S11">SUM(N5:N10)</f>
        <v>1354</v>
      </c>
      <c r="O11" s="384" t="e">
        <f t="shared" si="1"/>
        <v>#N/A</v>
      </c>
      <c r="P11" s="384" t="e">
        <f t="shared" si="1"/>
        <v>#N/A</v>
      </c>
      <c r="Q11" s="384" t="e">
        <f t="shared" si="1"/>
        <v>#N/A</v>
      </c>
      <c r="R11" s="384" t="e">
        <f t="shared" si="1"/>
        <v>#N/A</v>
      </c>
      <c r="S11" s="384" t="e">
        <f t="shared" si="1"/>
        <v>#N/A</v>
      </c>
      <c r="W11" s="668"/>
      <c r="X11" s="395" t="s">
        <v>91</v>
      </c>
      <c r="Y11" s="384" t="e">
        <f aca="true" t="shared" si="2" ref="Y11:AD11">SUM(Y5:Y10)</f>
        <v>#N/A</v>
      </c>
      <c r="Z11" s="384" t="e">
        <f t="shared" si="2"/>
        <v>#N/A</v>
      </c>
      <c r="AA11" s="384" t="e">
        <f t="shared" si="2"/>
        <v>#N/A</v>
      </c>
      <c r="AB11" s="384" t="e">
        <f t="shared" si="2"/>
        <v>#N/A</v>
      </c>
      <c r="AC11" s="384" t="e">
        <f t="shared" si="2"/>
        <v>#N/A</v>
      </c>
      <c r="AD11" s="384" t="e">
        <f t="shared" si="2"/>
        <v>#N/A</v>
      </c>
      <c r="AF11" s="674"/>
      <c r="AG11" s="674"/>
      <c r="AH11" s="674"/>
      <c r="AI11" s="674"/>
      <c r="AJ11" s="674"/>
      <c r="AK11" s="3"/>
      <c r="AL11" s="3"/>
    </row>
    <row r="12" spans="1:38" ht="12">
      <c r="A12" s="671" t="s">
        <v>118</v>
      </c>
      <c r="B12" s="419" t="s">
        <v>32</v>
      </c>
      <c r="C12" s="435">
        <v>1219</v>
      </c>
      <c r="D12" s="436">
        <v>635</v>
      </c>
      <c r="E12" s="436">
        <v>915</v>
      </c>
      <c r="F12" s="420">
        <v>191</v>
      </c>
      <c r="G12" s="436">
        <v>100</v>
      </c>
      <c r="H12" s="437"/>
      <c r="L12" s="671" t="s">
        <v>118</v>
      </c>
      <c r="M12" s="419" t="s">
        <v>32</v>
      </c>
      <c r="N12" s="453" t="e">
        <f>'Détail 2012'!C106</f>
        <v>#N/A</v>
      </c>
      <c r="O12" s="453" t="e">
        <f>'Détail 2012'!E106</f>
        <v>#N/A</v>
      </c>
      <c r="P12" s="453" t="e">
        <f>'Détail 2012'!I106</f>
        <v>#N/A</v>
      </c>
      <c r="Q12" s="450" t="e">
        <f>'Détail 2012'!K106</f>
        <v>#N/A</v>
      </c>
      <c r="R12" s="450">
        <f>'Détail 2012'!M106</f>
        <v>103</v>
      </c>
      <c r="S12" s="454"/>
      <c r="W12" s="665" t="s">
        <v>118</v>
      </c>
      <c r="X12" s="391" t="s">
        <v>32</v>
      </c>
      <c r="Y12" s="450" t="e">
        <f>'Détail 2013'!O12</f>
        <v>#N/A</v>
      </c>
      <c r="Z12" s="450" t="e">
        <f>'Détail 2013'!P12</f>
        <v>#N/A</v>
      </c>
      <c r="AA12" s="450" t="e">
        <f>'Détail 2013'!Q12</f>
        <v>#N/A</v>
      </c>
      <c r="AB12" s="450" t="e">
        <f>'Détail 2013'!R12</f>
        <v>#N/A</v>
      </c>
      <c r="AC12" s="450">
        <f>'Détail 2013'!S12</f>
        <v>102</v>
      </c>
      <c r="AD12" s="451">
        <f>'Détail 2013'!T12</f>
        <v>0</v>
      </c>
      <c r="AF12" s="674"/>
      <c r="AG12" s="674"/>
      <c r="AH12" s="674"/>
      <c r="AI12" s="674"/>
      <c r="AJ12" s="674"/>
      <c r="AK12" s="3"/>
      <c r="AL12" s="3"/>
    </row>
    <row r="13" spans="1:38" ht="12">
      <c r="A13" s="694"/>
      <c r="B13" s="31" t="s">
        <v>33</v>
      </c>
      <c r="C13" s="413"/>
      <c r="D13" s="333">
        <v>661</v>
      </c>
      <c r="E13" s="333"/>
      <c r="F13" s="373"/>
      <c r="G13" s="330"/>
      <c r="H13" s="392"/>
      <c r="L13" s="672"/>
      <c r="M13" s="31" t="s">
        <v>33</v>
      </c>
      <c r="N13" s="374"/>
      <c r="O13" s="455" t="e">
        <f>'Détail 2012'!G106</f>
        <v>#N/A</v>
      </c>
      <c r="P13" s="455"/>
      <c r="Q13" s="455"/>
      <c r="R13" s="444"/>
      <c r="S13" s="392"/>
      <c r="W13" s="666"/>
      <c r="X13" s="78" t="s">
        <v>33</v>
      </c>
      <c r="Y13" s="448"/>
      <c r="Z13" s="452" t="e">
        <f>'Détail 2013'!P13</f>
        <v>#N/A</v>
      </c>
      <c r="AA13" s="452"/>
      <c r="AB13" s="452"/>
      <c r="AC13" s="145"/>
      <c r="AD13" s="449"/>
      <c r="AF13" s="674"/>
      <c r="AG13" s="674"/>
      <c r="AH13" s="674"/>
      <c r="AI13" s="674"/>
      <c r="AJ13" s="674"/>
      <c r="AK13" s="3"/>
      <c r="AL13" s="3"/>
    </row>
    <row r="14" spans="1:38" ht="12.75" thickBot="1">
      <c r="A14" s="695"/>
      <c r="B14" s="43" t="s">
        <v>53</v>
      </c>
      <c r="C14" s="384">
        <v>167</v>
      </c>
      <c r="D14" s="384">
        <v>78</v>
      </c>
      <c r="E14" s="384">
        <v>82</v>
      </c>
      <c r="F14" s="438"/>
      <c r="G14" s="384">
        <v>190</v>
      </c>
      <c r="H14" s="439">
        <v>85</v>
      </c>
      <c r="L14" s="673"/>
      <c r="M14" s="43" t="s">
        <v>53</v>
      </c>
      <c r="N14" s="383" t="e">
        <f>'Détail 2012'!C121</f>
        <v>#N/A</v>
      </c>
      <c r="O14" s="383" t="e">
        <f>'Détail 2012'!E121</f>
        <v>#N/A</v>
      </c>
      <c r="P14" s="383" t="e">
        <f>'Détail 2012'!I121</f>
        <v>#N/A</v>
      </c>
      <c r="Q14" s="421"/>
      <c r="R14" s="383" t="e">
        <f>'Détail 2012'!M121+'Détail 2012'!P212+'Détail 2012'!P62</f>
        <v>#N/A</v>
      </c>
      <c r="S14" s="385" t="e">
        <f>'Détail 2012'!O122</f>
        <v>#N/A</v>
      </c>
      <c r="W14" s="668"/>
      <c r="X14" s="393" t="s">
        <v>53</v>
      </c>
      <c r="Y14" s="384" t="e">
        <f>'Détail 2013'!O14</f>
        <v>#N/A</v>
      </c>
      <c r="Z14" s="384" t="e">
        <f>'Détail 2013'!P14</f>
        <v>#N/A</v>
      </c>
      <c r="AA14" s="384" t="e">
        <f>'Détail 2013'!Q14</f>
        <v>#N/A</v>
      </c>
      <c r="AB14" s="384" t="e">
        <f>'Détail 2013'!R14</f>
        <v>#N/A</v>
      </c>
      <c r="AC14" s="384" t="e">
        <f>'Détail 2013'!S14</f>
        <v>#N/A</v>
      </c>
      <c r="AD14" s="406" t="e">
        <f>'Détail 2013'!T14</f>
        <v>#N/A</v>
      </c>
      <c r="AF14" s="99"/>
      <c r="AG14" s="99"/>
      <c r="AH14" s="99"/>
      <c r="AI14" s="99"/>
      <c r="AJ14" s="99"/>
      <c r="AK14" s="3"/>
      <c r="AL14" s="3"/>
    </row>
    <row r="15" spans="1:38" ht="12">
      <c r="A15" s="677" t="s">
        <v>92</v>
      </c>
      <c r="B15" s="419" t="s">
        <v>93</v>
      </c>
      <c r="C15" s="430">
        <v>145</v>
      </c>
      <c r="D15" s="430">
        <v>90</v>
      </c>
      <c r="E15" s="430">
        <v>95</v>
      </c>
      <c r="F15" s="430">
        <v>10</v>
      </c>
      <c r="G15" s="430">
        <v>10</v>
      </c>
      <c r="H15" s="431"/>
      <c r="L15" s="677" t="s">
        <v>92</v>
      </c>
      <c r="M15" s="419" t="s">
        <v>93</v>
      </c>
      <c r="N15" s="380">
        <f>SUM('Détail 2012'!C21:D22)</f>
        <v>160</v>
      </c>
      <c r="O15" s="380">
        <f>SUM('Détail 2012'!E21:F22)</f>
        <v>94</v>
      </c>
      <c r="P15" s="380">
        <f>SUM('Détail 2012'!G21:H22)</f>
        <v>101</v>
      </c>
      <c r="Q15" s="380">
        <f>SUM('Détail 2012'!I21:J22)</f>
        <v>10</v>
      </c>
      <c r="R15" s="380">
        <f>SUM('Détail 2012'!K21:L22)</f>
        <v>10</v>
      </c>
      <c r="S15" s="417">
        <f>SUM('Détail 2012'!M21:N22)</f>
        <v>0</v>
      </c>
      <c r="W15" s="669" t="s">
        <v>92</v>
      </c>
      <c r="X15" s="388" t="s">
        <v>93</v>
      </c>
      <c r="Y15" s="380" t="e">
        <f>'Détail 2013'!O15</f>
        <v>#N/A</v>
      </c>
      <c r="Z15" s="380" t="e">
        <f>'Détail 2013'!P15</f>
        <v>#N/A</v>
      </c>
      <c r="AA15" s="380" t="e">
        <f>'Détail 2013'!Q15</f>
        <v>#N/A</v>
      </c>
      <c r="AB15" s="380" t="e">
        <f>'Détail 2013'!R15</f>
        <v>#N/A</v>
      </c>
      <c r="AC15" s="380" t="e">
        <f>'Détail 2013'!S15</f>
        <v>#N/A</v>
      </c>
      <c r="AD15" s="417" t="e">
        <f>'Détail 2013'!T15</f>
        <v>#N/A</v>
      </c>
      <c r="AF15" s="675"/>
      <c r="AG15" s="675"/>
      <c r="AH15" s="675"/>
      <c r="AI15" s="675"/>
      <c r="AJ15" s="675"/>
      <c r="AK15" s="3"/>
      <c r="AL15" s="3"/>
    </row>
    <row r="16" spans="1:38" ht="12">
      <c r="A16" s="694"/>
      <c r="B16" s="31" t="s">
        <v>94</v>
      </c>
      <c r="C16" s="412">
        <v>145</v>
      </c>
      <c r="D16" s="334">
        <v>100</v>
      </c>
      <c r="E16" s="334">
        <v>115</v>
      </c>
      <c r="F16" s="334">
        <v>24</v>
      </c>
      <c r="G16" s="412">
        <v>8</v>
      </c>
      <c r="H16" s="432"/>
      <c r="L16" s="678"/>
      <c r="M16" s="31" t="s">
        <v>94</v>
      </c>
      <c r="N16" s="335">
        <f>SUM('Détail 2012'!C23:D24)</f>
        <v>147</v>
      </c>
      <c r="O16" s="335">
        <f>SUM('Détail 2012'!E23:F24)</f>
        <v>102</v>
      </c>
      <c r="P16" s="335">
        <f>SUM('Détail 2012'!G23:H24)</f>
        <v>116</v>
      </c>
      <c r="Q16" s="335">
        <f>SUM('Détail 2012'!I23:J24)</f>
        <v>24</v>
      </c>
      <c r="R16" s="335">
        <f>SUM('Détail 2012'!K23:L24)</f>
        <v>8</v>
      </c>
      <c r="S16" s="418">
        <f>SUM('Détail 2012'!M23:N24)</f>
        <v>0</v>
      </c>
      <c r="W16" s="670"/>
      <c r="X16" s="16" t="s">
        <v>94</v>
      </c>
      <c r="Y16" s="335" t="e">
        <f>'Détail 2013'!O16</f>
        <v>#N/A</v>
      </c>
      <c r="Z16" s="335" t="e">
        <f>'Détail 2013'!P16</f>
        <v>#N/A</v>
      </c>
      <c r="AA16" s="335" t="e">
        <f>'Détail 2013'!Q16</f>
        <v>#N/A</v>
      </c>
      <c r="AB16" s="335" t="e">
        <f>'Détail 2013'!R16</f>
        <v>#N/A</v>
      </c>
      <c r="AC16" s="335" t="e">
        <f>'Détail 2013'!S16</f>
        <v>#N/A</v>
      </c>
      <c r="AD16" s="418" t="e">
        <f>'Détail 2013'!T16</f>
        <v>#N/A</v>
      </c>
      <c r="AF16" s="675"/>
      <c r="AG16" s="675"/>
      <c r="AH16" s="675"/>
      <c r="AI16" s="675"/>
      <c r="AJ16" s="675"/>
      <c r="AK16" s="3"/>
      <c r="AL16" s="3"/>
    </row>
    <row r="17" spans="1:38" ht="12">
      <c r="A17" s="694"/>
      <c r="B17" s="31" t="s">
        <v>95</v>
      </c>
      <c r="C17" s="334">
        <v>126</v>
      </c>
      <c r="D17" s="334">
        <v>61</v>
      </c>
      <c r="E17" s="334">
        <v>81</v>
      </c>
      <c r="F17" s="334">
        <v>23</v>
      </c>
      <c r="G17" s="334">
        <v>4</v>
      </c>
      <c r="H17" s="432"/>
      <c r="L17" s="678"/>
      <c r="M17" s="31" t="s">
        <v>95</v>
      </c>
      <c r="N17" s="335">
        <f>'Détail 2012'!C25</f>
        <v>127</v>
      </c>
      <c r="O17" s="335">
        <f>'Détail 2012'!E25</f>
        <v>62</v>
      </c>
      <c r="P17" s="335">
        <f>'Détail 2012'!G25</f>
        <v>82</v>
      </c>
      <c r="Q17" s="335">
        <f>'Détail 2012'!I25</f>
        <v>24</v>
      </c>
      <c r="R17" s="335">
        <f>'Détail 2012'!K25</f>
        <v>5</v>
      </c>
      <c r="S17" s="418">
        <f>'Détail 2012'!M25</f>
        <v>0</v>
      </c>
      <c r="W17" s="670"/>
      <c r="X17" s="16" t="s">
        <v>95</v>
      </c>
      <c r="Y17" s="335" t="e">
        <f>'Détail 2013'!O17</f>
        <v>#N/A</v>
      </c>
      <c r="Z17" s="335" t="e">
        <f>'Détail 2013'!P17</f>
        <v>#N/A</v>
      </c>
      <c r="AA17" s="335" t="e">
        <f>'Détail 2013'!Q17</f>
        <v>#N/A</v>
      </c>
      <c r="AB17" s="335" t="e">
        <f>'Détail 2013'!R17</f>
        <v>#N/A</v>
      </c>
      <c r="AC17" s="335" t="e">
        <f>'Détail 2013'!S17</f>
        <v>#N/A</v>
      </c>
      <c r="AD17" s="418" t="e">
        <f>'Détail 2013'!T17</f>
        <v>#N/A</v>
      </c>
      <c r="AF17" s="3"/>
      <c r="AG17" s="3"/>
      <c r="AH17" s="3"/>
      <c r="AI17" s="3"/>
      <c r="AJ17" s="3"/>
      <c r="AK17" s="3"/>
      <c r="AL17" s="3"/>
    </row>
    <row r="18" spans="1:38" ht="12">
      <c r="A18" s="694"/>
      <c r="B18" s="31" t="s">
        <v>96</v>
      </c>
      <c r="C18" s="334">
        <v>35</v>
      </c>
      <c r="D18" s="412">
        <v>35</v>
      </c>
      <c r="E18" s="334">
        <v>30</v>
      </c>
      <c r="F18" s="334">
        <v>3</v>
      </c>
      <c r="G18" s="334">
        <v>2</v>
      </c>
      <c r="H18" s="433"/>
      <c r="L18" s="678"/>
      <c r="M18" s="31" t="s">
        <v>96</v>
      </c>
      <c r="N18" s="335">
        <f>SUM('Détail 2012'!C26:D27)</f>
        <v>42</v>
      </c>
      <c r="O18" s="335">
        <f>SUM('Détail 2012'!E26:F27)</f>
        <v>42</v>
      </c>
      <c r="P18" s="335">
        <f>SUM('Détail 2012'!G26:H27)</f>
        <v>32</v>
      </c>
      <c r="Q18" s="335">
        <f>SUM('Détail 2012'!I26:J27)</f>
        <v>3</v>
      </c>
      <c r="R18" s="335">
        <f>SUM('Détail 2012'!K26:L27)</f>
        <v>2</v>
      </c>
      <c r="S18" s="418">
        <f>SUM('Détail 2012'!M26:N27)</f>
        <v>0</v>
      </c>
      <c r="W18" s="670"/>
      <c r="X18" s="16" t="s">
        <v>96</v>
      </c>
      <c r="Y18" s="335" t="e">
        <f>'Détail 2013'!O18</f>
        <v>#N/A</v>
      </c>
      <c r="Z18" s="335" t="e">
        <f>'Détail 2013'!P18</f>
        <v>#N/A</v>
      </c>
      <c r="AA18" s="335" t="e">
        <f>'Détail 2013'!Q18</f>
        <v>#N/A</v>
      </c>
      <c r="AB18" s="335" t="e">
        <f>'Détail 2013'!R18</f>
        <v>#N/A</v>
      </c>
      <c r="AC18" s="335" t="e">
        <f>'Détail 2013'!S18</f>
        <v>#N/A</v>
      </c>
      <c r="AD18" s="418" t="e">
        <f>'Détail 2013'!T18</f>
        <v>#N/A</v>
      </c>
      <c r="AF18" s="3"/>
      <c r="AG18" s="3"/>
      <c r="AH18" s="3"/>
      <c r="AI18" s="3"/>
      <c r="AJ18" s="3"/>
      <c r="AK18" s="3"/>
      <c r="AL18" s="3"/>
    </row>
    <row r="19" spans="1:38" ht="12">
      <c r="A19" s="694"/>
      <c r="B19" s="31" t="s">
        <v>97</v>
      </c>
      <c r="C19" s="334">
        <v>90</v>
      </c>
      <c r="D19" s="334">
        <v>45</v>
      </c>
      <c r="E19" s="334">
        <v>60</v>
      </c>
      <c r="F19" s="334">
        <v>12</v>
      </c>
      <c r="G19" s="334">
        <v>5</v>
      </c>
      <c r="H19" s="433">
        <v>6</v>
      </c>
      <c r="L19" s="678"/>
      <c r="M19" s="31" t="s">
        <v>97</v>
      </c>
      <c r="N19" s="335">
        <f>'Détail 2012'!C28</f>
        <v>90</v>
      </c>
      <c r="O19" s="335">
        <f>'Détail 2012'!E28</f>
        <v>50</v>
      </c>
      <c r="P19" s="335">
        <f>'Détail 2012'!G28</f>
        <v>60</v>
      </c>
      <c r="Q19" s="335">
        <f>'Détail 2012'!I28</f>
        <v>12</v>
      </c>
      <c r="R19" s="335">
        <f>'Détail 2012'!K28</f>
        <v>5</v>
      </c>
      <c r="S19" s="418">
        <f>'Détail 2012'!M28</f>
        <v>6</v>
      </c>
      <c r="W19" s="670"/>
      <c r="X19" s="16" t="s">
        <v>97</v>
      </c>
      <c r="Y19" s="335" t="e">
        <f>'Détail 2013'!O19</f>
        <v>#N/A</v>
      </c>
      <c r="Z19" s="335" t="e">
        <f>'Détail 2013'!P19</f>
        <v>#N/A</v>
      </c>
      <c r="AA19" s="335" t="e">
        <f>'Détail 2013'!Q19</f>
        <v>#N/A</v>
      </c>
      <c r="AB19" s="335" t="e">
        <f>'Détail 2013'!R19</f>
        <v>#N/A</v>
      </c>
      <c r="AC19" s="335" t="e">
        <f>'Détail 2013'!S19</f>
        <v>#N/A</v>
      </c>
      <c r="AD19" s="418" t="e">
        <f>'Détail 2013'!T19</f>
        <v>#N/A</v>
      </c>
      <c r="AF19" s="3"/>
      <c r="AG19" s="3"/>
      <c r="AH19" s="3"/>
      <c r="AI19" s="3"/>
      <c r="AJ19" s="3"/>
      <c r="AK19" s="3"/>
      <c r="AL19" s="3"/>
    </row>
    <row r="20" spans="1:38" ht="12">
      <c r="A20" s="694"/>
      <c r="B20" s="31" t="s">
        <v>15</v>
      </c>
      <c r="C20" s="334">
        <v>135</v>
      </c>
      <c r="D20" s="334">
        <v>50</v>
      </c>
      <c r="E20" s="334">
        <v>75</v>
      </c>
      <c r="F20" s="334">
        <v>20</v>
      </c>
      <c r="G20" s="334">
        <v>15</v>
      </c>
      <c r="H20" s="433">
        <v>10</v>
      </c>
      <c r="L20" s="678"/>
      <c r="M20" s="31" t="s">
        <v>15</v>
      </c>
      <c r="N20" s="335">
        <f>'Détail 2012'!C29</f>
        <v>135</v>
      </c>
      <c r="O20" s="335">
        <f>'Détail 2012'!E29</f>
        <v>50</v>
      </c>
      <c r="P20" s="335">
        <f>'Détail 2012'!G29</f>
        <v>75</v>
      </c>
      <c r="Q20" s="335">
        <f>'Détail 2012'!I29</f>
        <v>20</v>
      </c>
      <c r="R20" s="335">
        <f>'Détail 2012'!K29</f>
        <v>15</v>
      </c>
      <c r="S20" s="418">
        <f>'Détail 2012'!M29</f>
        <v>10</v>
      </c>
      <c r="W20" s="670"/>
      <c r="X20" s="16" t="s">
        <v>15</v>
      </c>
      <c r="Y20" s="335" t="e">
        <f>'Détail 2013'!O20</f>
        <v>#N/A</v>
      </c>
      <c r="Z20" s="335" t="e">
        <f>'Détail 2013'!P20</f>
        <v>#N/A</v>
      </c>
      <c r="AA20" s="335" t="e">
        <f>'Détail 2013'!Q20</f>
        <v>#N/A</v>
      </c>
      <c r="AB20" s="335" t="e">
        <f>'Détail 2013'!R20</f>
        <v>#N/A</v>
      </c>
      <c r="AC20" s="335" t="e">
        <f>'Détail 2013'!S20</f>
        <v>#N/A</v>
      </c>
      <c r="AD20" s="418" t="e">
        <f>'Détail 2013'!T20</f>
        <v>#N/A</v>
      </c>
      <c r="AF20" s="3"/>
      <c r="AG20" s="3"/>
      <c r="AH20" s="3"/>
      <c r="AI20" s="3"/>
      <c r="AJ20" s="3"/>
      <c r="AK20" s="3"/>
      <c r="AL20" s="3"/>
    </row>
    <row r="21" spans="1:30" ht="12">
      <c r="A21" s="694"/>
      <c r="B21" s="410" t="s">
        <v>57</v>
      </c>
      <c r="C21" s="334">
        <v>72</v>
      </c>
      <c r="D21" s="334">
        <v>72</v>
      </c>
      <c r="E21" s="334">
        <v>51</v>
      </c>
      <c r="F21" s="334">
        <v>8</v>
      </c>
      <c r="G21" s="334">
        <v>5</v>
      </c>
      <c r="H21" s="433">
        <v>6</v>
      </c>
      <c r="L21" s="678"/>
      <c r="M21" s="410" t="s">
        <v>57</v>
      </c>
      <c r="N21" s="335">
        <f>'Détail 2012'!C30</f>
        <v>72</v>
      </c>
      <c r="O21" s="335">
        <f>'Détail 2012'!E30</f>
        <v>72</v>
      </c>
      <c r="P21" s="335">
        <f>'Détail 2012'!G30</f>
        <v>51</v>
      </c>
      <c r="Q21" s="335">
        <f>'Détail 2012'!I30</f>
        <v>8</v>
      </c>
      <c r="R21" s="335">
        <f>'Détail 2012'!K30</f>
        <v>5</v>
      </c>
      <c r="S21" s="418">
        <f>'Détail 2012'!M30</f>
        <v>6</v>
      </c>
      <c r="W21" s="670"/>
      <c r="X21" s="17" t="s">
        <v>57</v>
      </c>
      <c r="Y21" s="335" t="e">
        <f>'Détail 2013'!O21</f>
        <v>#N/A</v>
      </c>
      <c r="Z21" s="335" t="e">
        <f>'Détail 2013'!P21</f>
        <v>#N/A</v>
      </c>
      <c r="AA21" s="335" t="e">
        <f>'Détail 2013'!Q21</f>
        <v>#N/A</v>
      </c>
      <c r="AB21" s="335" t="e">
        <f>'Détail 2013'!R21</f>
        <v>#N/A</v>
      </c>
      <c r="AC21" s="335" t="e">
        <f>'Détail 2013'!S21</f>
        <v>#N/A</v>
      </c>
      <c r="AD21" s="418" t="e">
        <f>'Détail 2013'!T21</f>
        <v>#N/A</v>
      </c>
    </row>
    <row r="22" spans="1:30" ht="12">
      <c r="A22" s="694"/>
      <c r="B22" s="31" t="s">
        <v>98</v>
      </c>
      <c r="C22" s="334">
        <v>60</v>
      </c>
      <c r="D22" s="334">
        <v>20</v>
      </c>
      <c r="E22" s="334">
        <v>40</v>
      </c>
      <c r="F22" s="335">
        <v>25</v>
      </c>
      <c r="G22" s="334">
        <v>10</v>
      </c>
      <c r="H22" s="433">
        <v>16</v>
      </c>
      <c r="L22" s="678"/>
      <c r="M22" s="31" t="s">
        <v>98</v>
      </c>
      <c r="N22" s="335">
        <f>'Détail 2012'!C31</f>
        <v>60</v>
      </c>
      <c r="O22" s="335">
        <f>'Détail 2012'!E31</f>
        <v>20</v>
      </c>
      <c r="P22" s="335">
        <f>'Détail 2012'!G31</f>
        <v>40</v>
      </c>
      <c r="Q22" s="335">
        <f>'Détail 2012'!I31</f>
        <v>25</v>
      </c>
      <c r="R22" s="335">
        <f>'Détail 2012'!K31</f>
        <v>10</v>
      </c>
      <c r="S22" s="418">
        <f>'Détail 2012'!M31</f>
        <v>16</v>
      </c>
      <c r="W22" s="670"/>
      <c r="X22" s="16" t="s">
        <v>98</v>
      </c>
      <c r="Y22" s="335" t="e">
        <f>'Détail 2013'!O22</f>
        <v>#N/A</v>
      </c>
      <c r="Z22" s="335" t="e">
        <f>'Détail 2013'!P22</f>
        <v>#N/A</v>
      </c>
      <c r="AA22" s="335" t="e">
        <f>'Détail 2013'!Q22</f>
        <v>#N/A</v>
      </c>
      <c r="AB22" s="335" t="e">
        <f>'Détail 2013'!R22</f>
        <v>#N/A</v>
      </c>
      <c r="AC22" s="335" t="e">
        <f>'Détail 2013'!S22</f>
        <v>#N/A</v>
      </c>
      <c r="AD22" s="418" t="e">
        <f>'Détail 2013'!T22</f>
        <v>#N/A</v>
      </c>
    </row>
    <row r="23" spans="1:30" ht="12">
      <c r="A23" s="694"/>
      <c r="B23" s="31" t="s">
        <v>49</v>
      </c>
      <c r="C23" s="334">
        <v>87</v>
      </c>
      <c r="D23" s="334">
        <v>10</v>
      </c>
      <c r="E23" s="334">
        <v>28</v>
      </c>
      <c r="F23" s="414"/>
      <c r="G23" s="334">
        <v>5</v>
      </c>
      <c r="H23" s="432"/>
      <c r="L23" s="678"/>
      <c r="M23" s="31" t="s">
        <v>49</v>
      </c>
      <c r="N23" s="335">
        <f>'Détail 2012'!C32</f>
        <v>90</v>
      </c>
      <c r="O23" s="335">
        <f>'Détail 2012'!E32</f>
        <v>10</v>
      </c>
      <c r="P23" s="335">
        <f>'Détail 2012'!G32</f>
        <v>30</v>
      </c>
      <c r="Q23" s="335">
        <f>'Détail 2012'!I32</f>
        <v>0</v>
      </c>
      <c r="R23" s="335">
        <f>'Détail 2012'!K32</f>
        <v>5</v>
      </c>
      <c r="S23" s="418">
        <f>'Détail 2012'!M32</f>
        <v>0</v>
      </c>
      <c r="W23" s="670"/>
      <c r="X23" s="48" t="s">
        <v>49</v>
      </c>
      <c r="Y23" s="335" t="e">
        <f>'Détail 2013'!O23</f>
        <v>#N/A</v>
      </c>
      <c r="Z23" s="335" t="e">
        <f>'Détail 2013'!P23</f>
        <v>#N/A</v>
      </c>
      <c r="AA23" s="335" t="e">
        <f>'Détail 2013'!Q23</f>
        <v>#N/A</v>
      </c>
      <c r="AB23" s="335" t="e">
        <f>'Détail 2013'!R23</f>
        <v>#N/A</v>
      </c>
      <c r="AC23" s="335" t="e">
        <f>'Détail 2013'!S23</f>
        <v>#N/A</v>
      </c>
      <c r="AD23" s="418" t="e">
        <f>'Détail 2013'!T23</f>
        <v>#N/A</v>
      </c>
    </row>
    <row r="24" spans="1:30" ht="12">
      <c r="A24" s="694"/>
      <c r="B24" s="42"/>
      <c r="C24" s="42"/>
      <c r="D24" s="42"/>
      <c r="E24" s="42"/>
      <c r="F24" s="42"/>
      <c r="G24" s="42"/>
      <c r="H24" s="434"/>
      <c r="L24" s="678"/>
      <c r="M24" s="31" t="s">
        <v>125</v>
      </c>
      <c r="N24" s="335">
        <f>'Détail 2012'!C33</f>
        <v>25</v>
      </c>
      <c r="O24" s="335">
        <f>'Détail 2012'!E33</f>
        <v>16</v>
      </c>
      <c r="P24" s="335">
        <f>'Détail 2012'!G33</f>
        <v>24</v>
      </c>
      <c r="Q24" s="335">
        <f>'Détail 2012'!I33</f>
        <v>0</v>
      </c>
      <c r="R24" s="335">
        <f>'Détail 2012'!K33</f>
        <v>0</v>
      </c>
      <c r="S24" s="418">
        <f>'Détail 2012'!M33</f>
        <v>0</v>
      </c>
      <c r="W24" s="670"/>
      <c r="X24" s="16" t="s">
        <v>125</v>
      </c>
      <c r="Y24" s="335" t="e">
        <f>'Détail 2013'!O24</f>
        <v>#N/A</v>
      </c>
      <c r="Z24" s="335" t="e">
        <f>'Détail 2013'!P24</f>
        <v>#N/A</v>
      </c>
      <c r="AA24" s="335" t="e">
        <f>'Détail 2013'!Q24</f>
        <v>#N/A</v>
      </c>
      <c r="AB24" s="335" t="e">
        <f>'Détail 2013'!R24</f>
        <v>#N/A</v>
      </c>
      <c r="AC24" s="335" t="e">
        <f>'Détail 2013'!S24</f>
        <v>#N/A</v>
      </c>
      <c r="AD24" s="418" t="e">
        <f>'Détail 2013'!T24</f>
        <v>#N/A</v>
      </c>
    </row>
    <row r="25" spans="1:30" ht="12.75" thickBot="1">
      <c r="A25" s="695"/>
      <c r="B25" s="389" t="s">
        <v>91</v>
      </c>
      <c r="C25" s="428">
        <f aca="true" t="shared" si="3" ref="C25:H25">SUM(C15:C24)</f>
        <v>895</v>
      </c>
      <c r="D25" s="428">
        <f t="shared" si="3"/>
        <v>483</v>
      </c>
      <c r="E25" s="428">
        <f t="shared" si="3"/>
        <v>575</v>
      </c>
      <c r="F25" s="428">
        <f t="shared" si="3"/>
        <v>125</v>
      </c>
      <c r="G25" s="428">
        <f t="shared" si="3"/>
        <v>64</v>
      </c>
      <c r="H25" s="428">
        <f t="shared" si="3"/>
        <v>38</v>
      </c>
      <c r="L25" s="679"/>
      <c r="M25" s="389" t="s">
        <v>91</v>
      </c>
      <c r="N25" s="384">
        <f aca="true" t="shared" si="4" ref="N25:S25">SUM(N15:N24)</f>
        <v>948</v>
      </c>
      <c r="O25" s="384">
        <f t="shared" si="4"/>
        <v>518</v>
      </c>
      <c r="P25" s="384">
        <f t="shared" si="4"/>
        <v>611</v>
      </c>
      <c r="Q25" s="384">
        <f t="shared" si="4"/>
        <v>126</v>
      </c>
      <c r="R25" s="384">
        <f t="shared" si="4"/>
        <v>65</v>
      </c>
      <c r="S25" s="384">
        <f t="shared" si="4"/>
        <v>38</v>
      </c>
      <c r="W25" s="696"/>
      <c r="X25" s="389" t="s">
        <v>91</v>
      </c>
      <c r="Y25" s="384" t="e">
        <f aca="true" t="shared" si="5" ref="Y25:AD25">SUM(Y15:Y24)</f>
        <v>#N/A</v>
      </c>
      <c r="Z25" s="384" t="e">
        <f t="shared" si="5"/>
        <v>#N/A</v>
      </c>
      <c r="AA25" s="384" t="e">
        <f t="shared" si="5"/>
        <v>#N/A</v>
      </c>
      <c r="AB25" s="384" t="e">
        <f t="shared" si="5"/>
        <v>#N/A</v>
      </c>
      <c r="AC25" s="384" t="e">
        <f t="shared" si="5"/>
        <v>#N/A</v>
      </c>
      <c r="AD25" s="384" t="e">
        <f t="shared" si="5"/>
        <v>#N/A</v>
      </c>
    </row>
    <row r="26" spans="1:30" ht="12">
      <c r="A26" s="677" t="s">
        <v>101</v>
      </c>
      <c r="B26" s="422" t="s">
        <v>7</v>
      </c>
      <c r="C26" s="380">
        <v>46</v>
      </c>
      <c r="D26" s="380">
        <v>18</v>
      </c>
      <c r="E26" s="380">
        <v>26</v>
      </c>
      <c r="F26" s="380">
        <v>3</v>
      </c>
      <c r="G26" s="380">
        <v>2</v>
      </c>
      <c r="H26" s="417"/>
      <c r="L26" s="677" t="s">
        <v>101</v>
      </c>
      <c r="M26" s="422" t="s">
        <v>7</v>
      </c>
      <c r="N26" s="380">
        <f>'Détail 2012'!C41</f>
        <v>46</v>
      </c>
      <c r="O26" s="380">
        <f>'Détail 2012'!E41</f>
        <v>18</v>
      </c>
      <c r="P26" s="380">
        <f>'Détail 2012'!G41</f>
        <v>26</v>
      </c>
      <c r="Q26" s="380">
        <f>'Détail 2012'!I41</f>
        <v>3</v>
      </c>
      <c r="R26" s="380">
        <f>'Détail 2012'!K41</f>
        <v>2</v>
      </c>
      <c r="S26" s="417">
        <f>'Détail 2012'!M41</f>
        <v>0</v>
      </c>
      <c r="W26" s="669" t="s">
        <v>101</v>
      </c>
      <c r="X26" s="386" t="s">
        <v>7</v>
      </c>
      <c r="Y26" s="380" t="e">
        <f>'Détail 2013'!O26</f>
        <v>#N/A</v>
      </c>
      <c r="Z26" s="380" t="e">
        <f>'Détail 2013'!P26</f>
        <v>#N/A</v>
      </c>
      <c r="AA26" s="380" t="e">
        <f>'Détail 2013'!Q26</f>
        <v>#N/A</v>
      </c>
      <c r="AB26" s="380" t="e">
        <f>'Détail 2013'!R26</f>
        <v>#N/A</v>
      </c>
      <c r="AC26" s="380" t="e">
        <f>'Détail 2013'!S26</f>
        <v>#N/A</v>
      </c>
      <c r="AD26" s="417" t="e">
        <f>'Détail 2013'!T26</f>
        <v>#N/A</v>
      </c>
    </row>
    <row r="27" spans="1:30" ht="12">
      <c r="A27" s="692"/>
      <c r="B27" s="410" t="s">
        <v>102</v>
      </c>
      <c r="C27" s="335">
        <v>57</v>
      </c>
      <c r="D27" s="335">
        <v>30</v>
      </c>
      <c r="E27" s="335">
        <v>35</v>
      </c>
      <c r="F27" s="335">
        <v>2</v>
      </c>
      <c r="G27" s="335">
        <v>1</v>
      </c>
      <c r="H27" s="418"/>
      <c r="L27" s="678"/>
      <c r="M27" s="410" t="s">
        <v>102</v>
      </c>
      <c r="N27" s="335">
        <f>'Détail 2012'!C37</f>
        <v>57</v>
      </c>
      <c r="O27" s="335">
        <f>'Détail 2012'!E37</f>
        <v>30</v>
      </c>
      <c r="P27" s="335">
        <f>'Détail 2012'!G37</f>
        <v>35</v>
      </c>
      <c r="Q27" s="335">
        <f>'Détail 2012'!I37</f>
        <v>2</v>
      </c>
      <c r="R27" s="335">
        <f>'Détail 2012'!K37</f>
        <v>1</v>
      </c>
      <c r="S27" s="418">
        <f>'Détail 2012'!M37</f>
        <v>0</v>
      </c>
      <c r="W27" s="670"/>
      <c r="X27" s="17" t="s">
        <v>102</v>
      </c>
      <c r="Y27" s="335" t="e">
        <f>'Détail 2013'!O27</f>
        <v>#N/A</v>
      </c>
      <c r="Z27" s="335" t="e">
        <f>'Détail 2013'!P27</f>
        <v>#N/A</v>
      </c>
      <c r="AA27" s="335" t="e">
        <f>'Détail 2013'!Q27</f>
        <v>#N/A</v>
      </c>
      <c r="AB27" s="335" t="e">
        <f>'Détail 2013'!R27</f>
        <v>#N/A</v>
      </c>
      <c r="AC27" s="335" t="e">
        <f>'Détail 2013'!S27</f>
        <v>#N/A</v>
      </c>
      <c r="AD27" s="418">
        <f>'Détail 2013'!T27</f>
        <v>0</v>
      </c>
    </row>
    <row r="28" spans="1:30" ht="12">
      <c r="A28" s="692"/>
      <c r="B28" s="410" t="s">
        <v>103</v>
      </c>
      <c r="C28" s="335">
        <v>50</v>
      </c>
      <c r="D28" s="335">
        <v>23</v>
      </c>
      <c r="E28" s="335">
        <v>42</v>
      </c>
      <c r="F28" s="335">
        <v>5</v>
      </c>
      <c r="G28" s="412">
        <v>4</v>
      </c>
      <c r="H28" s="418"/>
      <c r="L28" s="678"/>
      <c r="M28" s="410" t="s">
        <v>103</v>
      </c>
      <c r="N28" s="335">
        <f>'Détail 2012'!C38</f>
        <v>50</v>
      </c>
      <c r="O28" s="335">
        <f>'Détail 2012'!E38</f>
        <v>23</v>
      </c>
      <c r="P28" s="335">
        <f>'Détail 2012'!G38</f>
        <v>42</v>
      </c>
      <c r="Q28" s="335">
        <f>'Détail 2012'!I38</f>
        <v>5</v>
      </c>
      <c r="R28" s="335">
        <f>'Détail 2012'!K38</f>
        <v>4</v>
      </c>
      <c r="S28" s="418">
        <f>'Détail 2012'!M38</f>
        <v>0</v>
      </c>
      <c r="W28" s="670"/>
      <c r="X28" s="17" t="s">
        <v>103</v>
      </c>
      <c r="Y28" s="335" t="e">
        <f>'Détail 2013'!O28</f>
        <v>#N/A</v>
      </c>
      <c r="Z28" s="335" t="e">
        <f>'Détail 2013'!P28</f>
        <v>#N/A</v>
      </c>
      <c r="AA28" s="335" t="e">
        <f>'Détail 2013'!Q28</f>
        <v>#N/A</v>
      </c>
      <c r="AB28" s="335" t="e">
        <f>'Détail 2013'!R28</f>
        <v>#N/A</v>
      </c>
      <c r="AC28" s="335" t="e">
        <f>'Détail 2013'!S28</f>
        <v>#N/A</v>
      </c>
      <c r="AD28" s="418">
        <f>'Détail 2013'!T28</f>
        <v>0</v>
      </c>
    </row>
    <row r="29" spans="1:30" ht="12">
      <c r="A29" s="692"/>
      <c r="B29" s="410" t="s">
        <v>104</v>
      </c>
      <c r="C29" s="335">
        <v>51</v>
      </c>
      <c r="D29" s="335">
        <v>27</v>
      </c>
      <c r="E29" s="412">
        <v>32</v>
      </c>
      <c r="F29" s="412">
        <v>3</v>
      </c>
      <c r="G29" s="412">
        <v>2</v>
      </c>
      <c r="H29" s="418"/>
      <c r="L29" s="678"/>
      <c r="M29" s="410" t="s">
        <v>104</v>
      </c>
      <c r="N29" s="335">
        <f>'Détail 2012'!C39</f>
        <v>50</v>
      </c>
      <c r="O29" s="335">
        <f>'Détail 2012'!E39</f>
        <v>27</v>
      </c>
      <c r="P29" s="335">
        <f>'Détail 2012'!G39</f>
        <v>32</v>
      </c>
      <c r="Q29" s="335">
        <f>'Détail 2012'!I39</f>
        <v>3</v>
      </c>
      <c r="R29" s="335">
        <f>'Détail 2012'!K39</f>
        <v>2</v>
      </c>
      <c r="S29" s="418">
        <f>'Détail 2012'!M39</f>
        <v>0</v>
      </c>
      <c r="W29" s="670"/>
      <c r="X29" s="17" t="s">
        <v>104</v>
      </c>
      <c r="Y29" s="335" t="e">
        <f>'Détail 2013'!O29</f>
        <v>#N/A</v>
      </c>
      <c r="Z29" s="335" t="e">
        <f>'Détail 2013'!P29</f>
        <v>#N/A</v>
      </c>
      <c r="AA29" s="335" t="e">
        <f>'Détail 2013'!Q29</f>
        <v>#N/A</v>
      </c>
      <c r="AB29" s="335" t="e">
        <f>'Détail 2013'!R29</f>
        <v>#N/A</v>
      </c>
      <c r="AC29" s="335" t="e">
        <f>'Détail 2013'!S29</f>
        <v>#N/A</v>
      </c>
      <c r="AD29" s="418">
        <f>'Détail 2013'!T29</f>
        <v>0</v>
      </c>
    </row>
    <row r="30" spans="1:30" ht="12">
      <c r="A30" s="692"/>
      <c r="B30" s="410" t="s">
        <v>6</v>
      </c>
      <c r="C30" s="335">
        <v>69</v>
      </c>
      <c r="D30" s="335">
        <v>21</v>
      </c>
      <c r="E30" s="335">
        <v>27</v>
      </c>
      <c r="F30" s="335">
        <v>3</v>
      </c>
      <c r="G30" s="335">
        <v>6</v>
      </c>
      <c r="H30" s="418"/>
      <c r="L30" s="678"/>
      <c r="M30" s="410" t="s">
        <v>6</v>
      </c>
      <c r="N30" s="335">
        <f>'Détail 2012'!C40</f>
        <v>69</v>
      </c>
      <c r="O30" s="335">
        <f>'Détail 2012'!E40</f>
        <v>21</v>
      </c>
      <c r="P30" s="335">
        <f>'Détail 2012'!G40</f>
        <v>27</v>
      </c>
      <c r="Q30" s="335">
        <f>'Détail 2012'!I40</f>
        <v>3</v>
      </c>
      <c r="R30" s="335">
        <f>'Détail 2012'!K40</f>
        <v>6</v>
      </c>
      <c r="S30" s="418">
        <f>'Détail 2012'!M40</f>
        <v>0</v>
      </c>
      <c r="W30" s="670"/>
      <c r="X30" s="17" t="s">
        <v>6</v>
      </c>
      <c r="Y30" s="335" t="e">
        <f>'Détail 2013'!O30</f>
        <v>#N/A</v>
      </c>
      <c r="Z30" s="335" t="e">
        <f>'Détail 2013'!P30</f>
        <v>#N/A</v>
      </c>
      <c r="AA30" s="335" t="e">
        <f>'Détail 2013'!Q30</f>
        <v>#N/A</v>
      </c>
      <c r="AB30" s="335" t="e">
        <f>'Détail 2013'!R30</f>
        <v>#N/A</v>
      </c>
      <c r="AC30" s="335" t="e">
        <f>'Détail 2013'!S30</f>
        <v>#N/A</v>
      </c>
      <c r="AD30" s="418">
        <f>'Détail 2013'!T30</f>
        <v>0</v>
      </c>
    </row>
    <row r="31" spans="1:30" ht="12">
      <c r="A31" s="692"/>
      <c r="B31" s="410" t="s">
        <v>5</v>
      </c>
      <c r="C31" s="411">
        <v>60</v>
      </c>
      <c r="D31" s="335">
        <v>25</v>
      </c>
      <c r="E31" s="335">
        <v>30</v>
      </c>
      <c r="F31" s="335">
        <v>2</v>
      </c>
      <c r="G31" s="335">
        <v>3</v>
      </c>
      <c r="H31" s="418"/>
      <c r="L31" s="678"/>
      <c r="M31" s="410" t="s">
        <v>5</v>
      </c>
      <c r="N31" s="335">
        <f>'Détail 2012'!C44</f>
        <v>60</v>
      </c>
      <c r="O31" s="335">
        <f>'Détail 2012'!E44</f>
        <v>25</v>
      </c>
      <c r="P31" s="335">
        <f>'Détail 2012'!G44</f>
        <v>30</v>
      </c>
      <c r="Q31" s="335">
        <f>'Détail 2012'!I44</f>
        <v>3</v>
      </c>
      <c r="R31" s="335">
        <f>'Détail 2012'!K44</f>
        <v>2</v>
      </c>
      <c r="S31" s="418">
        <f>'Détail 2012'!M44</f>
        <v>0</v>
      </c>
      <c r="W31" s="670"/>
      <c r="X31" s="17" t="s">
        <v>5</v>
      </c>
      <c r="Y31" s="335" t="e">
        <f>'Détail 2013'!O31</f>
        <v>#N/A</v>
      </c>
      <c r="Z31" s="335" t="e">
        <f>'Détail 2013'!P31</f>
        <v>#N/A</v>
      </c>
      <c r="AA31" s="335" t="e">
        <f>'Détail 2013'!Q31</f>
        <v>#N/A</v>
      </c>
      <c r="AB31" s="335" t="e">
        <f>'Détail 2013'!R31</f>
        <v>#N/A</v>
      </c>
      <c r="AC31" s="335" t="e">
        <f>'Détail 2013'!S31</f>
        <v>#N/A</v>
      </c>
      <c r="AD31" s="418" t="e">
        <f>'Détail 2013'!T31</f>
        <v>#N/A</v>
      </c>
    </row>
    <row r="32" spans="1:30" ht="12">
      <c r="A32" s="692"/>
      <c r="B32" s="410" t="s">
        <v>8</v>
      </c>
      <c r="C32" s="411">
        <v>53</v>
      </c>
      <c r="D32" s="412">
        <v>40</v>
      </c>
      <c r="E32" s="411">
        <v>38</v>
      </c>
      <c r="F32" s="335">
        <v>3</v>
      </c>
      <c r="G32" s="335">
        <v>2</v>
      </c>
      <c r="H32" s="418"/>
      <c r="L32" s="678"/>
      <c r="M32" s="410" t="s">
        <v>8</v>
      </c>
      <c r="N32" s="335">
        <f>'Détail 2012'!C43</f>
        <v>57</v>
      </c>
      <c r="O32" s="335">
        <f>'Détail 2012'!E43</f>
        <v>39</v>
      </c>
      <c r="P32" s="335">
        <f>'Détail 2012'!G43</f>
        <v>42</v>
      </c>
      <c r="Q32" s="335">
        <f>'Détail 2012'!I43</f>
        <v>4</v>
      </c>
      <c r="R32" s="335">
        <f>'Détail 2012'!K43</f>
        <v>3</v>
      </c>
      <c r="S32" s="418">
        <f>'Détail 2012'!M43</f>
        <v>0</v>
      </c>
      <c r="W32" s="670"/>
      <c r="X32" s="17" t="s">
        <v>8</v>
      </c>
      <c r="Y32" s="335" t="e">
        <f>'Détail 2013'!O32</f>
        <v>#N/A</v>
      </c>
      <c r="Z32" s="335" t="e">
        <f>'Détail 2013'!P32</f>
        <v>#N/A</v>
      </c>
      <c r="AA32" s="335" t="e">
        <f>'Détail 2013'!Q32</f>
        <v>#N/A</v>
      </c>
      <c r="AB32" s="335" t="e">
        <f>'Détail 2013'!R32</f>
        <v>#N/A</v>
      </c>
      <c r="AC32" s="335" t="e">
        <f>'Détail 2013'!S32</f>
        <v>#N/A</v>
      </c>
      <c r="AD32" s="418" t="e">
        <f>'Détail 2013'!T32</f>
        <v>#N/A</v>
      </c>
    </row>
    <row r="33" spans="1:30" ht="12">
      <c r="A33" s="692"/>
      <c r="B33" s="410" t="s">
        <v>4</v>
      </c>
      <c r="C33" s="412">
        <v>45</v>
      </c>
      <c r="D33" s="335">
        <v>40</v>
      </c>
      <c r="E33" s="411">
        <v>38</v>
      </c>
      <c r="F33" s="335">
        <v>2</v>
      </c>
      <c r="G33" s="335">
        <v>2</v>
      </c>
      <c r="H33" s="418"/>
      <c r="L33" s="678"/>
      <c r="M33" s="410" t="s">
        <v>4</v>
      </c>
      <c r="N33" s="335">
        <f>'Détail 2012'!C42</f>
        <v>42</v>
      </c>
      <c r="O33" s="335">
        <f>'Détail 2012'!E42</f>
        <v>42</v>
      </c>
      <c r="P33" s="335">
        <f>'Détail 2012'!G42</f>
        <v>42</v>
      </c>
      <c r="Q33" s="335">
        <f>'Détail 2012'!I42</f>
        <v>2</v>
      </c>
      <c r="R33" s="335">
        <f>'Détail 2012'!K42</f>
        <v>2</v>
      </c>
      <c r="S33" s="418">
        <f>'Détail 2012'!M42</f>
        <v>0</v>
      </c>
      <c r="W33" s="670"/>
      <c r="X33" s="45" t="s">
        <v>4</v>
      </c>
      <c r="Y33" s="335" t="e">
        <f>'Détail 2013'!O33</f>
        <v>#N/A</v>
      </c>
      <c r="Z33" s="335" t="e">
        <f>'Détail 2013'!P33</f>
        <v>#N/A</v>
      </c>
      <c r="AA33" s="335" t="e">
        <f>'Détail 2013'!Q33</f>
        <v>#N/A</v>
      </c>
      <c r="AB33" s="335" t="e">
        <f>'Détail 2013'!R33</f>
        <v>#N/A</v>
      </c>
      <c r="AC33" s="335" t="e">
        <f>'Détail 2013'!S33</f>
        <v>#N/A</v>
      </c>
      <c r="AD33" s="418" t="e">
        <f>'Détail 2013'!T33</f>
        <v>#N/A</v>
      </c>
    </row>
    <row r="34" spans="1:30" ht="12">
      <c r="A34" s="692"/>
      <c r="B34" s="410" t="s">
        <v>484</v>
      </c>
      <c r="C34" s="412">
        <v>45</v>
      </c>
      <c r="D34" s="335"/>
      <c r="E34" s="411"/>
      <c r="F34" s="335"/>
      <c r="G34" s="335"/>
      <c r="H34" s="418"/>
      <c r="L34" s="678"/>
      <c r="M34" s="410" t="s">
        <v>469</v>
      </c>
      <c r="N34" s="335">
        <f>'Détail 2012'!C45</f>
        <v>45</v>
      </c>
      <c r="O34" s="335"/>
      <c r="P34" s="335"/>
      <c r="Q34" s="335"/>
      <c r="R34" s="335"/>
      <c r="S34" s="418"/>
      <c r="W34" s="670"/>
      <c r="X34" s="17" t="s">
        <v>469</v>
      </c>
      <c r="Y34" s="335" t="e">
        <f>'Détail 2013'!O34</f>
        <v>#N/A</v>
      </c>
      <c r="Z34" s="335" t="e">
        <f>'Détail 2013'!P34</f>
        <v>#N/A</v>
      </c>
      <c r="AA34" s="335" t="e">
        <f>'Détail 2013'!Q34</f>
        <v>#N/A</v>
      </c>
      <c r="AB34" s="335">
        <f>'Détail 2013'!R34</f>
        <v>0</v>
      </c>
      <c r="AC34" s="335">
        <f>'Détail 2013'!S34</f>
        <v>0</v>
      </c>
      <c r="AD34" s="418" t="e">
        <f>'Détail 2013'!T34</f>
        <v>#N/A</v>
      </c>
    </row>
    <row r="35" spans="1:30" ht="12.75" thickBot="1">
      <c r="A35" s="693"/>
      <c r="B35" s="423" t="s">
        <v>91</v>
      </c>
      <c r="C35" s="428">
        <f>SUM(C26:C33)</f>
        <v>431</v>
      </c>
      <c r="D35" s="428">
        <f>SUM(D26:D33)</f>
        <v>224</v>
      </c>
      <c r="E35" s="428">
        <f>SUM(E26:E33)</f>
        <v>268</v>
      </c>
      <c r="F35" s="428">
        <f>SUM(F26:F33)</f>
        <v>23</v>
      </c>
      <c r="G35" s="428">
        <f>SUM(G26:G33)</f>
        <v>22</v>
      </c>
      <c r="H35" s="429"/>
      <c r="L35" s="679"/>
      <c r="M35" s="423" t="s">
        <v>91</v>
      </c>
      <c r="N35" s="384">
        <f>SUM(N26:N33)</f>
        <v>431</v>
      </c>
      <c r="O35" s="384">
        <f>SUM(O26:O33)</f>
        <v>225</v>
      </c>
      <c r="P35" s="384">
        <f>SUM(P26:P33)</f>
        <v>276</v>
      </c>
      <c r="Q35" s="384">
        <f>SUM(Q26:Q33)</f>
        <v>25</v>
      </c>
      <c r="R35" s="384">
        <f>SUM(R26:R33)</f>
        <v>22</v>
      </c>
      <c r="S35" s="385"/>
      <c r="W35" s="696"/>
      <c r="X35" s="387" t="s">
        <v>91</v>
      </c>
      <c r="Y35" s="384" t="e">
        <f>SUM(Y26:Y34)</f>
        <v>#N/A</v>
      </c>
      <c r="Z35" s="384" t="e">
        <f>SUM(Z26:Z33)</f>
        <v>#N/A</v>
      </c>
      <c r="AA35" s="384" t="e">
        <f>SUM(AA26:AA33)</f>
        <v>#N/A</v>
      </c>
      <c r="AB35" s="384" t="e">
        <f>SUM(AB26:AB33)</f>
        <v>#N/A</v>
      </c>
      <c r="AC35" s="384" t="e">
        <f>SUM(AC26:AC33)</f>
        <v>#N/A</v>
      </c>
      <c r="AD35" s="406" t="e">
        <f>SUM(AD26:AD33)</f>
        <v>#N/A</v>
      </c>
    </row>
    <row r="36" spans="1:30" ht="12">
      <c r="A36" s="671" t="s">
        <v>111</v>
      </c>
      <c r="B36" s="422" t="s">
        <v>112</v>
      </c>
      <c r="C36" s="380">
        <v>25</v>
      </c>
      <c r="D36" s="380">
        <v>30</v>
      </c>
      <c r="E36" s="380">
        <v>25</v>
      </c>
      <c r="F36" s="380">
        <v>8</v>
      </c>
      <c r="G36" s="380">
        <v>2</v>
      </c>
      <c r="H36" s="417"/>
      <c r="L36" s="671" t="s">
        <v>111</v>
      </c>
      <c r="M36" s="422" t="s">
        <v>112</v>
      </c>
      <c r="N36" s="380">
        <f>'Détail 2012'!C64</f>
        <v>40</v>
      </c>
      <c r="O36" s="380">
        <f>'Détail 2012'!E64</f>
        <v>46</v>
      </c>
      <c r="P36" s="380">
        <f>'Détail 2012'!G64</f>
        <v>40</v>
      </c>
      <c r="Q36" s="380">
        <f>'Détail 2012'!I64</f>
        <v>10</v>
      </c>
      <c r="R36" s="380">
        <f>'Détail 2012'!K64</f>
        <v>2</v>
      </c>
      <c r="S36" s="381"/>
      <c r="W36" s="665" t="s">
        <v>111</v>
      </c>
      <c r="X36" s="386" t="s">
        <v>112</v>
      </c>
      <c r="Y36" s="379">
        <f>'Détail 2013'!O36</f>
        <v>43</v>
      </c>
      <c r="Z36" s="379" t="e">
        <f>'Détail 2013'!P36</f>
        <v>#N/A</v>
      </c>
      <c r="AA36" s="379" t="e">
        <f>'Détail 2013'!Q36</f>
        <v>#N/A</v>
      </c>
      <c r="AB36" s="380" t="e">
        <f>'Détail 2013'!R36</f>
        <v>#N/A</v>
      </c>
      <c r="AC36" s="380" t="e">
        <f>'Détail 2013'!S36</f>
        <v>#N/A</v>
      </c>
      <c r="AD36" s="417">
        <f>'Détail 2013'!T36</f>
        <v>0</v>
      </c>
    </row>
    <row r="37" spans="1:30" ht="12">
      <c r="A37" s="672"/>
      <c r="B37" s="410" t="s">
        <v>113</v>
      </c>
      <c r="C37" s="335">
        <v>40</v>
      </c>
      <c r="D37" s="335">
        <v>29</v>
      </c>
      <c r="E37" s="335">
        <v>29</v>
      </c>
      <c r="F37" s="335">
        <v>20</v>
      </c>
      <c r="G37" s="335">
        <v>2</v>
      </c>
      <c r="H37" s="418"/>
      <c r="L37" s="672"/>
      <c r="M37" s="410" t="s">
        <v>113</v>
      </c>
      <c r="N37" s="335">
        <f>'Détail 2012'!C65</f>
        <v>45</v>
      </c>
      <c r="O37" s="335">
        <f>'Détail 2012'!E65</f>
        <v>41</v>
      </c>
      <c r="P37" s="335">
        <f>'Détail 2012'!G65</f>
        <v>38</v>
      </c>
      <c r="Q37" s="335">
        <f>'Détail 2012'!I65</f>
        <v>22</v>
      </c>
      <c r="R37" s="335">
        <f>'Détail 2012'!K65</f>
        <v>2</v>
      </c>
      <c r="S37" s="382"/>
      <c r="W37" s="666"/>
      <c r="X37" s="17" t="s">
        <v>113</v>
      </c>
      <c r="Y37" s="329">
        <f>'Détail 2013'!O37</f>
        <v>49</v>
      </c>
      <c r="Z37" s="329" t="e">
        <f>'Détail 2013'!P37</f>
        <v>#N/A</v>
      </c>
      <c r="AA37" s="329" t="e">
        <f>'Détail 2013'!Q37</f>
        <v>#N/A</v>
      </c>
      <c r="AB37" s="335" t="e">
        <f>'Détail 2013'!R37</f>
        <v>#N/A</v>
      </c>
      <c r="AC37" s="335" t="e">
        <f>'Détail 2013'!S37</f>
        <v>#N/A</v>
      </c>
      <c r="AD37" s="418">
        <f>'Détail 2013'!T37</f>
        <v>5</v>
      </c>
    </row>
    <row r="38" spans="1:30" ht="12" customHeight="1">
      <c r="A38" s="672"/>
      <c r="B38" s="410" t="s">
        <v>114</v>
      </c>
      <c r="C38" s="335">
        <v>40</v>
      </c>
      <c r="D38" s="335">
        <v>35</v>
      </c>
      <c r="E38" s="335">
        <v>28</v>
      </c>
      <c r="F38" s="335">
        <v>15</v>
      </c>
      <c r="G38" s="335">
        <v>2</v>
      </c>
      <c r="H38" s="418"/>
      <c r="L38" s="672"/>
      <c r="M38" s="410" t="s">
        <v>114</v>
      </c>
      <c r="N38" s="335">
        <f>'Détail 2012'!C66</f>
        <v>47</v>
      </c>
      <c r="O38" s="335">
        <f>'Détail 2012'!E66</f>
        <v>43</v>
      </c>
      <c r="P38" s="335">
        <f>'Détail 2012'!G66</f>
        <v>34</v>
      </c>
      <c r="Q38" s="335">
        <f>'Détail 2012'!I66</f>
        <v>17</v>
      </c>
      <c r="R38" s="335">
        <f>'Détail 2012'!K66</f>
        <v>2</v>
      </c>
      <c r="S38" s="382"/>
      <c r="W38" s="666"/>
      <c r="X38" s="17" t="s">
        <v>114</v>
      </c>
      <c r="Y38" s="329">
        <f>'Détail 2013'!O38</f>
        <v>53</v>
      </c>
      <c r="Z38" s="329" t="e">
        <f>'Détail 2013'!P38</f>
        <v>#N/A</v>
      </c>
      <c r="AA38" s="329" t="e">
        <f>'Détail 2013'!Q38</f>
        <v>#N/A</v>
      </c>
      <c r="AB38" s="335" t="e">
        <f>'Détail 2013'!R38</f>
        <v>#N/A</v>
      </c>
      <c r="AC38" s="335" t="e">
        <f>'Détail 2013'!S38</f>
        <v>#N/A</v>
      </c>
      <c r="AD38" s="418">
        <f>'Détail 2013'!T38</f>
        <v>5</v>
      </c>
    </row>
    <row r="39" spans="1:30" ht="12">
      <c r="A39" s="672"/>
      <c r="B39" s="410" t="s">
        <v>115</v>
      </c>
      <c r="C39" s="335">
        <v>45</v>
      </c>
      <c r="D39" s="335">
        <v>28</v>
      </c>
      <c r="E39" s="335">
        <v>35</v>
      </c>
      <c r="F39" s="335">
        <v>5</v>
      </c>
      <c r="G39" s="335">
        <v>2</v>
      </c>
      <c r="H39" s="418"/>
      <c r="L39" s="672"/>
      <c r="M39" s="410" t="s">
        <v>115</v>
      </c>
      <c r="N39" s="335">
        <f>'Détail 2012'!C67</f>
        <v>55</v>
      </c>
      <c r="O39" s="335">
        <f>'Détail 2012'!E67</f>
        <v>43</v>
      </c>
      <c r="P39" s="335">
        <f>'Détail 2012'!G67</f>
        <v>38</v>
      </c>
      <c r="Q39" s="335">
        <f>'Détail 2012'!I67</f>
        <v>5</v>
      </c>
      <c r="R39" s="335">
        <f>'Détail 2012'!K67</f>
        <v>2</v>
      </c>
      <c r="S39" s="382"/>
      <c r="W39" s="666"/>
      <c r="X39" s="17" t="s">
        <v>115</v>
      </c>
      <c r="Y39" s="329">
        <f>'Détail 2013'!O39</f>
        <v>58</v>
      </c>
      <c r="Z39" s="329" t="e">
        <f>'Détail 2013'!P39</f>
        <v>#N/A</v>
      </c>
      <c r="AA39" s="329" t="e">
        <f>'Détail 2013'!Q39</f>
        <v>#N/A</v>
      </c>
      <c r="AB39" s="335" t="e">
        <f>'Détail 2013'!R39</f>
        <v>#N/A</v>
      </c>
      <c r="AC39" s="335" t="e">
        <f>'Détail 2013'!S39</f>
        <v>#N/A</v>
      </c>
      <c r="AD39" s="418">
        <f>'Détail 2013'!T39</f>
        <v>0</v>
      </c>
    </row>
    <row r="40" spans="1:30" ht="12">
      <c r="A40" s="672"/>
      <c r="B40" s="410"/>
      <c r="C40" s="335"/>
      <c r="D40" s="335"/>
      <c r="E40" s="335"/>
      <c r="F40" s="335"/>
      <c r="G40" s="335"/>
      <c r="H40" s="418"/>
      <c r="L40" s="672"/>
      <c r="M40" s="410" t="s">
        <v>474</v>
      </c>
      <c r="N40" s="335">
        <f>'Détail 2012'!C68+'Détail 2012'!C69</f>
        <v>61</v>
      </c>
      <c r="O40" s="335">
        <f>'Détail 2012'!E68+'Détail 2012'!E69</f>
        <v>23</v>
      </c>
      <c r="P40" s="335">
        <f>'Détail 2012'!G68+'Détail 2012'!G69</f>
        <v>53</v>
      </c>
      <c r="Q40" s="335">
        <f>'Détail 2012'!I68+'Détail 2012'!I69</f>
        <v>13</v>
      </c>
      <c r="R40" s="335">
        <f>'Détail 2012'!K68+'Détail 2012'!K69</f>
        <v>4</v>
      </c>
      <c r="S40" s="382"/>
      <c r="W40" s="666"/>
      <c r="X40" s="17" t="s">
        <v>474</v>
      </c>
      <c r="Y40" s="335" t="e">
        <f>'Détail 2013'!O40</f>
        <v>#N/A</v>
      </c>
      <c r="Z40" s="335" t="e">
        <f>'Détail 2013'!P40</f>
        <v>#N/A</v>
      </c>
      <c r="AA40" s="335" t="e">
        <f>'Détail 2013'!Q40</f>
        <v>#N/A</v>
      </c>
      <c r="AB40" s="335" t="e">
        <f>'Détail 2013'!R40</f>
        <v>#N/A</v>
      </c>
      <c r="AC40" s="335" t="e">
        <f>'Détail 2013'!S40</f>
        <v>#N/A</v>
      </c>
      <c r="AD40" s="418" t="e">
        <f>'Détail 2013'!T40</f>
        <v>#N/A</v>
      </c>
    </row>
    <row r="41" spans="1:30" ht="12.75" thickBot="1">
      <c r="A41" s="673"/>
      <c r="B41" s="423" t="s">
        <v>91</v>
      </c>
      <c r="C41" s="428">
        <f>SUM(C36:C39)</f>
        <v>150</v>
      </c>
      <c r="D41" s="428">
        <f>SUM(D36:D39)</f>
        <v>122</v>
      </c>
      <c r="E41" s="428">
        <f>SUM(E36:E39)</f>
        <v>117</v>
      </c>
      <c r="F41" s="428">
        <f>SUM(F36:F39)</f>
        <v>48</v>
      </c>
      <c r="G41" s="428">
        <f>SUM(G36:G39)</f>
        <v>8</v>
      </c>
      <c r="H41" s="429"/>
      <c r="L41" s="673"/>
      <c r="M41" s="423" t="s">
        <v>91</v>
      </c>
      <c r="N41" s="384">
        <f>SUM(N36:N40)</f>
        <v>248</v>
      </c>
      <c r="O41" s="384">
        <f>SUM(O36:O40)</f>
        <v>196</v>
      </c>
      <c r="P41" s="384">
        <f>SUM(P36:P40)</f>
        <v>203</v>
      </c>
      <c r="Q41" s="384">
        <f>SUM(Q36:Q40)</f>
        <v>67</v>
      </c>
      <c r="R41" s="384">
        <f>SUM(R36:R40)</f>
        <v>12</v>
      </c>
      <c r="S41" s="385"/>
      <c r="W41" s="668"/>
      <c r="X41" s="387" t="s">
        <v>91</v>
      </c>
      <c r="Y41" s="384" t="e">
        <f aca="true" t="shared" si="6" ref="Y41:AD41">SUM(Y36:Y40)</f>
        <v>#N/A</v>
      </c>
      <c r="Z41" s="384" t="e">
        <f t="shared" si="6"/>
        <v>#N/A</v>
      </c>
      <c r="AA41" s="384" t="e">
        <f t="shared" si="6"/>
        <v>#N/A</v>
      </c>
      <c r="AB41" s="384" t="e">
        <f t="shared" si="6"/>
        <v>#N/A</v>
      </c>
      <c r="AC41" s="384" t="e">
        <f t="shared" si="6"/>
        <v>#N/A</v>
      </c>
      <c r="AD41" s="384" t="e">
        <f t="shared" si="6"/>
        <v>#N/A</v>
      </c>
    </row>
    <row r="42" spans="1:31" ht="12">
      <c r="A42" s="677" t="s">
        <v>70</v>
      </c>
      <c r="B42" s="422" t="s">
        <v>0</v>
      </c>
      <c r="C42" s="380">
        <v>186</v>
      </c>
      <c r="D42" s="380">
        <v>142</v>
      </c>
      <c r="E42" s="380">
        <v>45</v>
      </c>
      <c r="F42" s="380">
        <v>10</v>
      </c>
      <c r="G42" s="380">
        <v>5</v>
      </c>
      <c r="H42" s="417"/>
      <c r="L42" s="677" t="s">
        <v>70</v>
      </c>
      <c r="M42" s="422" t="s">
        <v>0</v>
      </c>
      <c r="N42" s="400">
        <f>SUM('Détail 2012'!C5:C6)</f>
        <v>182</v>
      </c>
      <c r="O42" s="400">
        <f>'Détail 2012'!E6</f>
        <v>140</v>
      </c>
      <c r="P42" s="380">
        <v>45</v>
      </c>
      <c r="Q42" s="380">
        <f>'Détail 2012'!I10</f>
        <v>10</v>
      </c>
      <c r="R42" s="380">
        <v>5</v>
      </c>
      <c r="S42" s="381"/>
      <c r="T42" s="95"/>
      <c r="W42" s="669" t="s">
        <v>70</v>
      </c>
      <c r="X42" s="386" t="s">
        <v>0</v>
      </c>
      <c r="Y42" s="400">
        <f>'Détail 2013'!O42</f>
        <v>182</v>
      </c>
      <c r="Z42" s="400">
        <f>'Détail 2013'!P42</f>
        <v>140</v>
      </c>
      <c r="AA42" s="400">
        <f>'Détail 2013'!Q42</f>
        <v>47</v>
      </c>
      <c r="AB42" s="400">
        <f>'Détail 2013'!R42</f>
        <v>11</v>
      </c>
      <c r="AC42" s="400">
        <f>'Détail 2013'!S42</f>
        <v>2</v>
      </c>
      <c r="AD42" s="381"/>
      <c r="AE42" s="95" t="s">
        <v>124</v>
      </c>
    </row>
    <row r="43" spans="1:30" ht="12">
      <c r="A43" s="692"/>
      <c r="B43" s="410" t="s">
        <v>86</v>
      </c>
      <c r="C43" s="415"/>
      <c r="D43" s="329">
        <v>58</v>
      </c>
      <c r="E43" s="415"/>
      <c r="F43" s="415"/>
      <c r="G43" s="415"/>
      <c r="H43" s="427"/>
      <c r="L43" s="678"/>
      <c r="M43" s="410" t="s">
        <v>86</v>
      </c>
      <c r="N43" s="376"/>
      <c r="O43" s="375">
        <f>'Détail 2012'!E7</f>
        <v>58</v>
      </c>
      <c r="P43" s="377"/>
      <c r="Q43" s="377"/>
      <c r="R43" s="144"/>
      <c r="S43" s="401"/>
      <c r="W43" s="670"/>
      <c r="X43" s="45" t="s">
        <v>86</v>
      </c>
      <c r="Y43" s="376"/>
      <c r="Z43" s="329">
        <f>'Détail 2013'!P43</f>
        <v>58</v>
      </c>
      <c r="AA43" s="377"/>
      <c r="AB43" s="377"/>
      <c r="AC43" s="144"/>
      <c r="AD43" s="401"/>
    </row>
    <row r="44" spans="1:30" s="39" customFormat="1" ht="12.75" thickBot="1">
      <c r="A44" s="693"/>
      <c r="B44" s="423" t="s">
        <v>91</v>
      </c>
      <c r="C44" s="384">
        <f>SUM(C42:C43)</f>
        <v>186</v>
      </c>
      <c r="D44" s="383">
        <f>SUM(D42:D43)</f>
        <v>200</v>
      </c>
      <c r="E44" s="384">
        <f>SUM(E42:E43)</f>
        <v>45</v>
      </c>
      <c r="F44" s="384">
        <f>SUM(F42:F43)</f>
        <v>10</v>
      </c>
      <c r="G44" s="384">
        <f>SUM(G42:G43)</f>
        <v>5</v>
      </c>
      <c r="H44" s="406"/>
      <c r="I44"/>
      <c r="J44"/>
      <c r="K44"/>
      <c r="L44" s="679"/>
      <c r="M44" s="423" t="s">
        <v>91</v>
      </c>
      <c r="N44" s="390">
        <f>SUM(N42:N43)</f>
        <v>182</v>
      </c>
      <c r="O44" s="390">
        <f>SUM(O42:O43)</f>
        <v>198</v>
      </c>
      <c r="P44" s="384">
        <f>SUM(P42:P43)</f>
        <v>45</v>
      </c>
      <c r="Q44" s="384">
        <f>SUM(Q42:Q43)</f>
        <v>10</v>
      </c>
      <c r="R44" s="384">
        <f>SUM(R42:R43)</f>
        <v>5</v>
      </c>
      <c r="S44" s="385"/>
      <c r="T44"/>
      <c r="U44"/>
      <c r="V44"/>
      <c r="W44" s="696"/>
      <c r="X44" s="387" t="s">
        <v>91</v>
      </c>
      <c r="Y44" s="390">
        <f>SUM(Y42:Y43)</f>
        <v>182</v>
      </c>
      <c r="Z44" s="390">
        <f>SUM(Z42:Z43)</f>
        <v>198</v>
      </c>
      <c r="AA44" s="384">
        <f>SUM(AA42:AA43)</f>
        <v>47</v>
      </c>
      <c r="AB44" s="384">
        <f>SUM(AB42:AB43)</f>
        <v>11</v>
      </c>
      <c r="AC44" s="384">
        <f>SUM(AC42:AC43)</f>
        <v>2</v>
      </c>
      <c r="AD44" s="385"/>
    </row>
    <row r="45" spans="1:30" ht="12">
      <c r="A45" s="677" t="s">
        <v>1</v>
      </c>
      <c r="B45" s="422" t="s">
        <v>56</v>
      </c>
      <c r="C45" s="402">
        <v>46</v>
      </c>
      <c r="D45" s="402">
        <v>22</v>
      </c>
      <c r="E45" s="425"/>
      <c r="F45" s="425"/>
      <c r="G45" s="425"/>
      <c r="H45" s="426"/>
      <c r="L45" s="677" t="s">
        <v>1</v>
      </c>
      <c r="M45" s="422" t="s">
        <v>56</v>
      </c>
      <c r="N45" s="402">
        <v>46</v>
      </c>
      <c r="O45" s="402">
        <v>22</v>
      </c>
      <c r="P45" s="403"/>
      <c r="Q45" s="403"/>
      <c r="R45" s="403"/>
      <c r="S45" s="404"/>
      <c r="W45" s="669" t="s">
        <v>1</v>
      </c>
      <c r="X45" s="386" t="s">
        <v>56</v>
      </c>
      <c r="Y45" s="402" t="e">
        <f>'Détail 2013'!O45</f>
        <v>#N/A</v>
      </c>
      <c r="Z45" s="402" t="e">
        <f>'Détail 2013'!P45</f>
        <v>#N/A</v>
      </c>
      <c r="AA45" s="403"/>
      <c r="AB45" s="403"/>
      <c r="AC45" s="403"/>
      <c r="AD45" s="404"/>
    </row>
    <row r="46" spans="1:30" ht="12">
      <c r="A46" s="690"/>
      <c r="B46" s="410" t="s">
        <v>55</v>
      </c>
      <c r="C46" s="373">
        <v>39</v>
      </c>
      <c r="D46" s="373">
        <v>34</v>
      </c>
      <c r="E46" s="415"/>
      <c r="F46" s="415"/>
      <c r="G46" s="415"/>
      <c r="H46" s="427"/>
      <c r="L46" s="678"/>
      <c r="M46" s="410" t="s">
        <v>55</v>
      </c>
      <c r="N46" s="373">
        <v>39</v>
      </c>
      <c r="O46" s="373">
        <v>34</v>
      </c>
      <c r="P46" s="377"/>
      <c r="Q46" s="377"/>
      <c r="R46" s="377"/>
      <c r="S46" s="401"/>
      <c r="W46" s="670"/>
      <c r="X46" s="17" t="s">
        <v>55</v>
      </c>
      <c r="Y46" s="378" t="e">
        <f>'Détail 2013'!O46</f>
        <v>#N/A</v>
      </c>
      <c r="Z46" s="378" t="e">
        <f>'Détail 2013'!P46</f>
        <v>#N/A</v>
      </c>
      <c r="AA46" s="377"/>
      <c r="AB46" s="377"/>
      <c r="AC46" s="377"/>
      <c r="AD46" s="401"/>
    </row>
    <row r="47" spans="1:30" ht="12.75" thickBot="1">
      <c r="A47" s="691"/>
      <c r="B47" s="424" t="s">
        <v>3</v>
      </c>
      <c r="C47" s="405">
        <v>45</v>
      </c>
      <c r="D47" s="405">
        <v>19</v>
      </c>
      <c r="E47" s="383">
        <v>49</v>
      </c>
      <c r="F47" s="384">
        <v>46</v>
      </c>
      <c r="G47" s="384">
        <v>4</v>
      </c>
      <c r="H47" s="406"/>
      <c r="L47" s="679"/>
      <c r="M47" s="424" t="s">
        <v>3</v>
      </c>
      <c r="N47" s="405">
        <v>45</v>
      </c>
      <c r="O47" s="405">
        <v>19</v>
      </c>
      <c r="P47" s="383">
        <v>49</v>
      </c>
      <c r="Q47" s="384">
        <f>'Détail 2012'!I11</f>
        <v>46</v>
      </c>
      <c r="R47" s="384">
        <f>'Détail 2012'!K11</f>
        <v>4</v>
      </c>
      <c r="S47" s="385"/>
      <c r="W47" s="696"/>
      <c r="X47" s="77" t="s">
        <v>3</v>
      </c>
      <c r="Y47" s="405" t="e">
        <f>'Détail 2013'!O47</f>
        <v>#N/A</v>
      </c>
      <c r="Z47" s="405" t="e">
        <f>'Détail 2013'!P47</f>
        <v>#N/A</v>
      </c>
      <c r="AA47" s="383">
        <f>'Détail 2013'!Q47</f>
        <v>49</v>
      </c>
      <c r="AB47" s="383">
        <f>'Détail 2013'!R47</f>
        <v>46</v>
      </c>
      <c r="AC47" s="384">
        <f>'Détail 2013'!S47</f>
        <v>4</v>
      </c>
      <c r="AD47" s="385"/>
    </row>
    <row r="48" spans="1:30" ht="12">
      <c r="A48" s="94" t="s">
        <v>91</v>
      </c>
      <c r="B48" s="93"/>
      <c r="C48" s="371">
        <f>SUM(C45:C47)+C44+C41+C35+C25+C14+C12+C11+C13</f>
        <v>4306</v>
      </c>
      <c r="D48" s="371">
        <f>SUM(D45:D47)+D44+D41+D35+D25+D14+D12+D11+D13</f>
        <v>3484</v>
      </c>
      <c r="E48" s="371">
        <f>SUM(E45:E47)+E44+E41+E35+E25+E14+E12+E11+E13</f>
        <v>3420</v>
      </c>
      <c r="F48" s="371">
        <f>SUM(F45:F47)+F44+F41+F35+F25+F14+F12+F11</f>
        <v>1865</v>
      </c>
      <c r="G48" s="371">
        <f>SUM(G45:G47)+G44+G41+G35+G25+G14+G12+G11</f>
        <v>504</v>
      </c>
      <c r="H48" s="371">
        <f>SUM(H45:H47)+H44+H41+H35+H25+H14+H12+H11</f>
        <v>309</v>
      </c>
      <c r="L48" s="94" t="s">
        <v>91</v>
      </c>
      <c r="M48" s="93"/>
      <c r="N48" s="371" t="e">
        <f>SUM(N45:N47)+N44+N41+N35+N25+N14+N12+N11+N13</f>
        <v>#N/A</v>
      </c>
      <c r="O48" s="371" t="e">
        <f>SUM(O45:O47)+O44+O41+O35+O25+O14+O12+O11+O13</f>
        <v>#N/A</v>
      </c>
      <c r="P48" s="371" t="e">
        <f>SUM(P45:P47)+P44+P41+P35+P25+P14+P12+P11+P13</f>
        <v>#N/A</v>
      </c>
      <c r="Q48" s="371" t="e">
        <f>SUM(Q45:Q47)+Q44+Q41+Q35+Q25+Q14+Q12+Q11</f>
        <v>#N/A</v>
      </c>
      <c r="R48" s="371" t="e">
        <f>SUM(R45:R47)+R44+R41+R35+R25+R14+R12+R11</f>
        <v>#N/A</v>
      </c>
      <c r="S48" s="372" t="e">
        <f>SUM(S45:S47)+S44+S41+S35+S25+S14+S12+S11</f>
        <v>#N/A</v>
      </c>
      <c r="W48" s="94" t="s">
        <v>91</v>
      </c>
      <c r="X48" s="93"/>
      <c r="Y48" s="447" t="e">
        <f>SUM(Y45:Y47)+Y44+Y41+Y35+Y25+Y14+Y12+Y11+Y13</f>
        <v>#N/A</v>
      </c>
      <c r="Z48" s="447" t="e">
        <f>SUM(Z45:Z47)+Z44+Z41+Z35+Z25+Z14+Z12+Z11+Z13</f>
        <v>#N/A</v>
      </c>
      <c r="AA48" s="447" t="e">
        <f>SUM(AA45:AA47)+AA44+AA41+AA35+AA25+AA14+AA12+AA11+AA13</f>
        <v>#N/A</v>
      </c>
      <c r="AB48" s="101" t="e">
        <f>SUM(AB45:AB47)+AB44+AB41+AB35+AB25+AB14+AB12+AB11</f>
        <v>#N/A</v>
      </c>
      <c r="AC48" s="101" t="e">
        <f>SUM(AC45:AC47)+AC44+AC41+AC35+AC25+AC14+AC12+AC11</f>
        <v>#N/A</v>
      </c>
      <c r="AD48" s="447" t="e">
        <f>SUM(AD45:AD47)+AD44+AD41+AD35+AD25+AD14+AD12+AD11</f>
        <v>#N/A</v>
      </c>
    </row>
    <row r="49" spans="1:30" ht="12">
      <c r="A49" s="1" t="s">
        <v>123</v>
      </c>
      <c r="B49" s="62"/>
      <c r="C49" s="62"/>
      <c r="D49" s="62"/>
      <c r="E49" s="62"/>
      <c r="F49" s="62"/>
      <c r="G49" s="62"/>
      <c r="L49" s="1" t="s">
        <v>496</v>
      </c>
      <c r="M49" s="1"/>
      <c r="N49" s="1"/>
      <c r="O49" s="1"/>
      <c r="P49" s="1"/>
      <c r="Q49" s="1"/>
      <c r="R49" s="1"/>
      <c r="S49" s="95"/>
      <c r="W49" s="1" t="s">
        <v>513</v>
      </c>
      <c r="X49" s="354"/>
      <c r="Y49" s="354"/>
      <c r="Z49" s="354"/>
      <c r="AA49" s="354"/>
      <c r="AB49" s="354"/>
      <c r="AC49" s="354"/>
      <c r="AD49" s="215"/>
    </row>
    <row r="50" spans="1:30" ht="12">
      <c r="A50" s="676" t="s">
        <v>120</v>
      </c>
      <c r="B50" s="676"/>
      <c r="C50" s="676"/>
      <c r="D50" s="676"/>
      <c r="E50" s="676"/>
      <c r="F50" s="676"/>
      <c r="G50" s="676"/>
      <c r="H50" s="676"/>
      <c r="L50" s="676" t="s">
        <v>120</v>
      </c>
      <c r="M50" s="676"/>
      <c r="N50" s="676"/>
      <c r="O50" s="676"/>
      <c r="P50" s="676"/>
      <c r="Q50" s="676"/>
      <c r="R50" s="676"/>
      <c r="S50" s="676"/>
      <c r="W50" s="676" t="s">
        <v>120</v>
      </c>
      <c r="X50" s="676"/>
      <c r="Y50" s="676"/>
      <c r="Z50" s="676"/>
      <c r="AA50" s="676"/>
      <c r="AB50" s="676"/>
      <c r="AC50" s="676"/>
      <c r="AD50" s="676"/>
    </row>
    <row r="51" spans="23:27" ht="19.5" customHeight="1">
      <c r="W51" s="532"/>
      <c r="X51" s="532"/>
      <c r="Y51" s="532"/>
      <c r="Z51" s="532"/>
      <c r="AA51" s="532"/>
    </row>
    <row r="52" spans="23:27" ht="12">
      <c r="W52" s="532"/>
      <c r="X52" s="532"/>
      <c r="Y52" s="101"/>
      <c r="Z52" s="532"/>
      <c r="AA52" s="532"/>
    </row>
    <row r="53" spans="23:27" ht="12">
      <c r="W53" s="532"/>
      <c r="X53" s="532"/>
      <c r="Y53" s="101"/>
      <c r="Z53" s="532"/>
      <c r="AA53" s="532"/>
    </row>
    <row r="54" spans="23:27" ht="15.75" thickBot="1">
      <c r="W54" s="533"/>
      <c r="X54" s="532"/>
      <c r="Y54" s="532"/>
      <c r="Z54" s="532"/>
      <c r="AA54" s="532"/>
    </row>
    <row r="55" spans="1:30" ht="12">
      <c r="A55" s="656" t="s">
        <v>18</v>
      </c>
      <c r="B55" s="657"/>
      <c r="C55" s="657"/>
      <c r="D55" s="657"/>
      <c r="E55" s="657"/>
      <c r="F55" s="657"/>
      <c r="G55" s="657"/>
      <c r="H55" s="658"/>
      <c r="L55" s="656" t="s">
        <v>18</v>
      </c>
      <c r="M55" s="657"/>
      <c r="N55" s="657"/>
      <c r="O55" s="657"/>
      <c r="P55" s="657"/>
      <c r="Q55" s="657"/>
      <c r="R55" s="657"/>
      <c r="S55" s="658"/>
      <c r="W55" s="656" t="s">
        <v>18</v>
      </c>
      <c r="X55" s="657"/>
      <c r="Y55" s="657"/>
      <c r="Z55" s="657"/>
      <c r="AA55" s="657"/>
      <c r="AB55" s="657"/>
      <c r="AC55" s="657"/>
      <c r="AD55" s="658"/>
    </row>
    <row r="56" spans="1:30" ht="12.75" thickBot="1">
      <c r="A56" s="659"/>
      <c r="B56" s="660"/>
      <c r="C56" s="660"/>
      <c r="D56" s="660"/>
      <c r="E56" s="660"/>
      <c r="F56" s="660"/>
      <c r="G56" s="660"/>
      <c r="H56" s="661"/>
      <c r="L56" s="659"/>
      <c r="M56" s="660"/>
      <c r="N56" s="660"/>
      <c r="O56" s="660"/>
      <c r="P56" s="660"/>
      <c r="Q56" s="660"/>
      <c r="R56" s="660"/>
      <c r="S56" s="661"/>
      <c r="W56" s="273"/>
      <c r="X56" s="274"/>
      <c r="Y56" s="274"/>
      <c r="Z56" s="274"/>
      <c r="AA56" s="274"/>
      <c r="AB56" s="274"/>
      <c r="AC56" s="274"/>
      <c r="AD56" s="551"/>
    </row>
    <row r="57" spans="1:30" ht="12.75" customHeight="1" thickBot="1">
      <c r="A57" s="662" t="s">
        <v>526</v>
      </c>
      <c r="B57" s="663"/>
      <c r="C57" s="663"/>
      <c r="D57" s="663"/>
      <c r="E57" s="663"/>
      <c r="F57" s="663"/>
      <c r="G57" s="663"/>
      <c r="H57" s="664"/>
      <c r="L57" s="662" t="s">
        <v>547</v>
      </c>
      <c r="M57" s="663"/>
      <c r="N57" s="663"/>
      <c r="O57" s="663"/>
      <c r="P57" s="663"/>
      <c r="Q57" s="663"/>
      <c r="R57" s="663"/>
      <c r="S57" s="664"/>
      <c r="W57" s="662" t="s">
        <v>586</v>
      </c>
      <c r="X57" s="708"/>
      <c r="Y57" s="708"/>
      <c r="Z57" s="708"/>
      <c r="AA57" s="708"/>
      <c r="AB57" s="708"/>
      <c r="AC57" s="708"/>
      <c r="AD57" s="709"/>
    </row>
    <row r="58" spans="1:31" ht="12.75" customHeight="1" thickBot="1">
      <c r="A58" s="396" t="s">
        <v>99</v>
      </c>
      <c r="B58" s="397" t="s">
        <v>100</v>
      </c>
      <c r="C58" s="320" t="s">
        <v>87</v>
      </c>
      <c r="D58" s="320" t="s">
        <v>88</v>
      </c>
      <c r="E58" s="320" t="s">
        <v>89</v>
      </c>
      <c r="F58" s="320" t="s">
        <v>90</v>
      </c>
      <c r="G58" s="320" t="s">
        <v>17</v>
      </c>
      <c r="H58" s="491" t="s">
        <v>117</v>
      </c>
      <c r="I58" s="39"/>
      <c r="J58" s="39"/>
      <c r="K58" s="39"/>
      <c r="L58" s="396" t="s">
        <v>99</v>
      </c>
      <c r="M58" s="397" t="s">
        <v>100</v>
      </c>
      <c r="N58" s="320" t="s">
        <v>87</v>
      </c>
      <c r="O58" s="320" t="s">
        <v>88</v>
      </c>
      <c r="P58" s="320" t="s">
        <v>89</v>
      </c>
      <c r="Q58" s="320" t="s">
        <v>90</v>
      </c>
      <c r="R58" s="320" t="s">
        <v>17</v>
      </c>
      <c r="S58" s="491" t="s">
        <v>117</v>
      </c>
      <c r="W58" s="590" t="s">
        <v>99</v>
      </c>
      <c r="X58" s="621" t="s">
        <v>100</v>
      </c>
      <c r="Y58" s="320" t="s">
        <v>87</v>
      </c>
      <c r="Z58" s="320" t="s">
        <v>88</v>
      </c>
      <c r="AA58" s="320" t="s">
        <v>89</v>
      </c>
      <c r="AB58" s="320" t="s">
        <v>90</v>
      </c>
      <c r="AC58" s="320" t="s">
        <v>17</v>
      </c>
      <c r="AD58" s="491" t="s">
        <v>117</v>
      </c>
      <c r="AE58" s="39"/>
    </row>
    <row r="59" spans="1:30" ht="12" customHeight="1">
      <c r="A59" s="665" t="s">
        <v>119</v>
      </c>
      <c r="B59" s="394" t="s">
        <v>105</v>
      </c>
      <c r="C59" s="335" t="e">
        <f>'Détail 2014'!O5</f>
        <v>#N/A</v>
      </c>
      <c r="D59" s="335" t="e">
        <f>'Détail 2014'!P5</f>
        <v>#N/A</v>
      </c>
      <c r="E59" s="335" t="e">
        <f>'Détail 2014'!Q5</f>
        <v>#N/A</v>
      </c>
      <c r="F59" s="380" t="e">
        <f>'Détail 2014'!R5</f>
        <v>#N/A</v>
      </c>
      <c r="G59" s="380" t="e">
        <f>'Détail 2014'!S5</f>
        <v>#N/A</v>
      </c>
      <c r="H59" s="417">
        <f>'Détail 2014'!T5</f>
        <v>25</v>
      </c>
      <c r="L59" s="665" t="s">
        <v>119</v>
      </c>
      <c r="M59" s="394" t="s">
        <v>105</v>
      </c>
      <c r="N59" s="335">
        <f>'Détail 2015'!O5</f>
        <v>40</v>
      </c>
      <c r="O59" s="335">
        <f>'Détail 2015'!P5</f>
        <v>20</v>
      </c>
      <c r="P59" s="335">
        <f>'Détail 2015'!Q5</f>
        <v>260</v>
      </c>
      <c r="Q59" s="335">
        <f>'Détail 2015'!R5</f>
        <v>550</v>
      </c>
      <c r="R59" s="335">
        <f>'Détail 2015'!S5</f>
        <v>35</v>
      </c>
      <c r="S59" s="335">
        <f>'Détail 2015'!T5</f>
        <v>25</v>
      </c>
      <c r="W59" s="647" t="s">
        <v>119</v>
      </c>
      <c r="X59" s="416" t="s">
        <v>105</v>
      </c>
      <c r="Y59" s="335">
        <f>'Détail 2016'!T5</f>
        <v>40</v>
      </c>
      <c r="Z59" s="335">
        <f>'Détail 2016'!U5</f>
        <v>20</v>
      </c>
      <c r="AA59" s="335">
        <f>'Détail 2016'!V5</f>
        <v>261</v>
      </c>
      <c r="AB59" s="335">
        <f>'Détail 2016'!W5</f>
        <v>551</v>
      </c>
      <c r="AC59" s="335">
        <f>'Détail 2016'!X5</f>
        <v>35</v>
      </c>
      <c r="AD59" s="335">
        <f>'Détail 2016'!Y5</f>
        <v>25</v>
      </c>
    </row>
    <row r="60" spans="1:30" ht="12" customHeight="1">
      <c r="A60" s="666"/>
      <c r="B60" s="89" t="s">
        <v>106</v>
      </c>
      <c r="C60" s="335" t="e">
        <f>'Détail 2014'!O6</f>
        <v>#N/A</v>
      </c>
      <c r="D60" s="335">
        <f>'Détail 2014'!P6</f>
        <v>167</v>
      </c>
      <c r="E60" s="335" t="e">
        <f>'Détail 2014'!Q6</f>
        <v>#N/A</v>
      </c>
      <c r="F60" s="335" t="e">
        <f>'Détail 2014'!R6</f>
        <v>#N/A</v>
      </c>
      <c r="G60" s="335" t="e">
        <f>'Détail 2014'!S6</f>
        <v>#N/A</v>
      </c>
      <c r="H60" s="418" t="e">
        <f>'Détail 2014'!T6</f>
        <v>#N/A</v>
      </c>
      <c r="L60" s="666"/>
      <c r="M60" s="89" t="s">
        <v>106</v>
      </c>
      <c r="N60" s="335">
        <f>'Détail 2015'!O6</f>
        <v>159</v>
      </c>
      <c r="O60" s="335">
        <f>'Détail 2015'!P6</f>
        <v>167</v>
      </c>
      <c r="P60" s="335">
        <f>'Détail 2015'!Q6</f>
        <v>154</v>
      </c>
      <c r="Q60" s="335">
        <f>'Détail 2015'!R6</f>
        <v>31</v>
      </c>
      <c r="R60" s="335">
        <f>'Détail 2015'!S6</f>
        <v>14</v>
      </c>
      <c r="S60" s="335">
        <f>'Détail 2015'!T6</f>
        <v>15</v>
      </c>
      <c r="W60" s="648"/>
      <c r="X60" s="407" t="s">
        <v>106</v>
      </c>
      <c r="Y60" s="335">
        <f>'Détail 2016'!T6</f>
        <v>168</v>
      </c>
      <c r="Z60" s="335">
        <f>'Détail 2016'!U6</f>
        <v>170</v>
      </c>
      <c r="AA60" s="335">
        <f>'Détail 2016'!V6</f>
        <v>153</v>
      </c>
      <c r="AB60" s="335">
        <f>'Détail 2016'!W6</f>
        <v>31</v>
      </c>
      <c r="AC60" s="335">
        <f>'Détail 2016'!X6</f>
        <v>18</v>
      </c>
      <c r="AD60" s="634">
        <f>'Détail 2016'!Y6</f>
        <v>29</v>
      </c>
    </row>
    <row r="61" spans="1:30" ht="15" customHeight="1">
      <c r="A61" s="666"/>
      <c r="B61" s="87" t="s">
        <v>13</v>
      </c>
      <c r="C61" s="496" t="e">
        <f>'Détail 2014'!O7</f>
        <v>#N/A</v>
      </c>
      <c r="D61" s="460" t="e">
        <f>'Détail 2014'!P7</f>
        <v>#N/A</v>
      </c>
      <c r="E61" s="460" t="e">
        <f>'Détail 2014'!Q7</f>
        <v>#N/A</v>
      </c>
      <c r="F61" s="460" t="e">
        <f>'Détail 2014'!R7</f>
        <v>#N/A</v>
      </c>
      <c r="G61" s="408">
        <v>57</v>
      </c>
      <c r="H61" s="418" t="e">
        <f>'Détail 2014'!T7</f>
        <v>#N/A</v>
      </c>
      <c r="L61" s="666"/>
      <c r="M61" s="87" t="s">
        <v>53</v>
      </c>
      <c r="N61" s="335">
        <f>'Détail 2015'!O7</f>
        <v>596</v>
      </c>
      <c r="O61" s="335">
        <f>'Détail 2015'!P7</f>
        <v>542</v>
      </c>
      <c r="P61" s="335">
        <f>'Détail 2015'!Q7</f>
        <v>687</v>
      </c>
      <c r="Q61" s="335">
        <f>'Détail 2015'!R7</f>
        <v>466</v>
      </c>
      <c r="R61" s="408" t="e">
        <f>'Détail 2015'!S7</f>
        <v>#N/A</v>
      </c>
      <c r="S61" s="522">
        <f>'Détail 2015'!T7</f>
        <v>66</v>
      </c>
      <c r="W61" s="648"/>
      <c r="X61" s="41" t="s">
        <v>13</v>
      </c>
      <c r="Y61" s="335">
        <f>'Détail 2016'!T7</f>
        <v>541</v>
      </c>
      <c r="Z61" s="335">
        <f>'Détail 2016'!U7</f>
        <v>479</v>
      </c>
      <c r="AA61" s="335">
        <f>'Détail 2016'!V7</f>
        <v>640</v>
      </c>
      <c r="AB61" s="335">
        <f>'Détail 2016'!W7</f>
        <v>483</v>
      </c>
      <c r="AC61" s="408">
        <f>'Détail 2016'!X7</f>
        <v>78</v>
      </c>
      <c r="AD61" s="335">
        <f>'Détail 2016'!Y7</f>
        <v>93</v>
      </c>
    </row>
    <row r="62" spans="1:30" ht="12" customHeight="1">
      <c r="A62" s="666"/>
      <c r="B62" s="87" t="s">
        <v>52</v>
      </c>
      <c r="C62" s="480" t="e">
        <f>'Détail 2014'!O8</f>
        <v>#N/A</v>
      </c>
      <c r="D62" s="335" t="e">
        <f>'Détail 2014'!P8</f>
        <v>#N/A</v>
      </c>
      <c r="E62" s="335" t="e">
        <f>'Détail 2014'!Q8</f>
        <v>#N/A</v>
      </c>
      <c r="F62" s="335">
        <f>'Détail 2014'!R8</f>
        <v>144</v>
      </c>
      <c r="G62" s="335">
        <f>'Détail 2014'!S8</f>
        <v>0</v>
      </c>
      <c r="H62" s="418" t="e">
        <f>'Détail 2014'!T8</f>
        <v>#N/A</v>
      </c>
      <c r="L62" s="666"/>
      <c r="M62" s="87" t="s">
        <v>52</v>
      </c>
      <c r="N62" s="335" t="e">
        <f>'Détail 2015'!O8</f>
        <v>#N/A</v>
      </c>
      <c r="O62" s="335" t="e">
        <f>'Détail 2015'!P8</f>
        <v>#N/A</v>
      </c>
      <c r="P62" s="335" t="e">
        <f>'Détail 2015'!Q8</f>
        <v>#N/A</v>
      </c>
      <c r="Q62" s="335">
        <f>'Détail 2015'!R8</f>
        <v>151</v>
      </c>
      <c r="R62" s="335"/>
      <c r="S62" s="522" t="e">
        <f>'Détail 2015'!T8</f>
        <v>#N/A</v>
      </c>
      <c r="W62" s="648"/>
      <c r="X62" s="41" t="s">
        <v>52</v>
      </c>
      <c r="Y62" s="335">
        <f>'Détail 2016'!T8</f>
        <v>194</v>
      </c>
      <c r="Z62" s="335">
        <f>'Détail 2016'!U8</f>
        <v>156</v>
      </c>
      <c r="AA62" s="335">
        <f>'Détail 2016'!V8</f>
        <v>220</v>
      </c>
      <c r="AB62" s="335">
        <f>'Détail 2016'!W8</f>
        <v>186</v>
      </c>
      <c r="AC62" s="335">
        <f>'Détail 2016'!X8</f>
        <v>0</v>
      </c>
      <c r="AD62" s="335">
        <f>'Détail 2016'!Y8</f>
        <v>31</v>
      </c>
    </row>
    <row r="63" spans="1:30" ht="12" customHeight="1" thickBot="1">
      <c r="A63" s="666"/>
      <c r="B63" s="90" t="s">
        <v>16</v>
      </c>
      <c r="C63" s="480">
        <f>'Détail 2014'!O9</f>
        <v>324</v>
      </c>
      <c r="D63" s="335">
        <f>'Détail 2014'!P9</f>
        <v>257</v>
      </c>
      <c r="E63" s="335">
        <f>'Détail 2014'!Q9</f>
        <v>278</v>
      </c>
      <c r="F63" s="335">
        <f>'Détail 2014'!R9</f>
        <v>202</v>
      </c>
      <c r="G63" s="335">
        <f>'Détail 2014'!S9</f>
        <v>0</v>
      </c>
      <c r="H63" s="418">
        <f>'Détail 2014'!T9</f>
        <v>144</v>
      </c>
      <c r="L63" s="666"/>
      <c r="M63" s="90" t="s">
        <v>16</v>
      </c>
      <c r="N63" s="705">
        <f>'Détail 2015'!O9</f>
        <v>860</v>
      </c>
      <c r="O63" s="706"/>
      <c r="P63" s="707"/>
      <c r="Q63" s="335">
        <f>'Détail 2015'!R9</f>
        <v>189</v>
      </c>
      <c r="R63" s="335"/>
      <c r="S63" s="522">
        <f>'Détail 2015'!T9</f>
        <v>145</v>
      </c>
      <c r="W63" s="648"/>
      <c r="X63" s="407" t="s">
        <v>16</v>
      </c>
      <c r="Y63" s="705">
        <f>'Détail 2016'!T9</f>
        <v>787</v>
      </c>
      <c r="Z63" s="706"/>
      <c r="AA63" s="707"/>
      <c r="AB63" s="335">
        <f>'Détail 2016'!W9</f>
        <v>163</v>
      </c>
      <c r="AC63" s="335">
        <f>'Détail 2016'!X9</f>
        <v>0</v>
      </c>
      <c r="AD63" s="335">
        <f>'Détail 2016'!Y9</f>
        <v>159</v>
      </c>
    </row>
    <row r="64" spans="1:30" ht="12.75" customHeight="1" thickBot="1">
      <c r="A64" s="666"/>
      <c r="B64" s="495" t="s">
        <v>472</v>
      </c>
      <c r="C64" s="481" t="e">
        <f>'Détail 2014'!O10</f>
        <v>#N/A</v>
      </c>
      <c r="D64" s="461" t="e">
        <f>'Détail 2014'!P10</f>
        <v>#N/A</v>
      </c>
      <c r="E64" s="461" t="e">
        <f>'Détail 2014'!Q10</f>
        <v>#N/A</v>
      </c>
      <c r="F64" s="461" t="e">
        <f>'Détail 2014'!R10</f>
        <v>#N/A</v>
      </c>
      <c r="G64" s="461" t="e">
        <f>'Détail 2014'!S10</f>
        <v>#N/A</v>
      </c>
      <c r="H64" s="497" t="e">
        <f>'Détail 2014'!T10</f>
        <v>#N/A</v>
      </c>
      <c r="L64" s="666"/>
      <c r="M64" s="495" t="s">
        <v>472</v>
      </c>
      <c r="N64" s="335">
        <f>'Détail 2015'!O10</f>
        <v>314</v>
      </c>
      <c r="O64" s="335">
        <f>'Détail 2015'!P10</f>
        <v>97</v>
      </c>
      <c r="P64" s="335">
        <f>'Détail 2015'!Q10</f>
        <v>169</v>
      </c>
      <c r="Q64" s="335">
        <f>'Détail 2015'!R10</f>
        <v>43</v>
      </c>
      <c r="R64" s="335">
        <f>'Détail 2015'!S10</f>
        <v>28</v>
      </c>
      <c r="S64" s="522">
        <f>'Détail 2015'!T10</f>
        <v>11</v>
      </c>
      <c r="W64" s="649"/>
      <c r="X64" s="494" t="s">
        <v>91</v>
      </c>
      <c r="Y64" s="483">
        <f>SUM(Y59:Y62)</f>
        <v>943</v>
      </c>
      <c r="Z64" s="484">
        <f>SUM(Z59:Z62)</f>
        <v>825</v>
      </c>
      <c r="AA64" s="484">
        <f>SUM(AA59:AA62)</f>
        <v>1274</v>
      </c>
      <c r="AB64" s="484">
        <f>SUM(AB59:AB63)</f>
        <v>1414</v>
      </c>
      <c r="AC64" s="489">
        <f>SUM(AC59:AC63)</f>
        <v>131</v>
      </c>
      <c r="AD64" s="505">
        <f>SUM(AD59:AD63)</f>
        <v>337</v>
      </c>
    </row>
    <row r="65" spans="1:30" ht="12.75" customHeight="1" thickBot="1">
      <c r="A65" s="667"/>
      <c r="B65" s="494" t="s">
        <v>91</v>
      </c>
      <c r="C65" s="483" t="e">
        <f aca="true" t="shared" si="7" ref="C65:H65">SUM(C59:C64)</f>
        <v>#N/A</v>
      </c>
      <c r="D65" s="483" t="e">
        <f t="shared" si="7"/>
        <v>#N/A</v>
      </c>
      <c r="E65" s="483" t="e">
        <f t="shared" si="7"/>
        <v>#N/A</v>
      </c>
      <c r="F65" s="483" t="e">
        <f t="shared" si="7"/>
        <v>#N/A</v>
      </c>
      <c r="G65" s="483" t="e">
        <f t="shared" si="7"/>
        <v>#N/A</v>
      </c>
      <c r="H65" s="483" t="e">
        <f t="shared" si="7"/>
        <v>#N/A</v>
      </c>
      <c r="L65" s="667"/>
      <c r="M65" s="494" t="s">
        <v>91</v>
      </c>
      <c r="N65" s="483" t="e">
        <f>'Détail 2015'!O11</f>
        <v>#N/A</v>
      </c>
      <c r="O65" s="484" t="e">
        <f>'Détail 2015'!P11</f>
        <v>#N/A</v>
      </c>
      <c r="P65" s="484" t="e">
        <f>'Détail 2015'!Q11</f>
        <v>#N/A</v>
      </c>
      <c r="Q65" s="484">
        <f>'Détail 2015'!R11</f>
        <v>1430</v>
      </c>
      <c r="R65" s="484" t="e">
        <f>'Détail 2015'!S11</f>
        <v>#N/A</v>
      </c>
      <c r="S65" s="505" t="e">
        <f>'Détail 2015'!T11</f>
        <v>#N/A</v>
      </c>
      <c r="W65" s="647" t="s">
        <v>118</v>
      </c>
      <c r="X65" s="419" t="s">
        <v>32</v>
      </c>
      <c r="Y65" s="335">
        <f>'Détail 2016'!T11</f>
        <v>1134</v>
      </c>
      <c r="Z65" s="335">
        <f>'Détail 2016'!U11</f>
        <v>603</v>
      </c>
      <c r="AA65" s="335">
        <f>'Détail 2016'!V11</f>
        <v>845</v>
      </c>
      <c r="AB65" s="335">
        <f>'Détail 2016'!W11</f>
        <v>177</v>
      </c>
      <c r="AC65" s="335">
        <f>'Détail 2016'!X11</f>
        <v>86</v>
      </c>
      <c r="AD65" s="322">
        <f>'Détail 2016'!Y11</f>
        <v>7</v>
      </c>
    </row>
    <row r="66" spans="1:30" ht="12.75" customHeight="1">
      <c r="A66" s="665" t="s">
        <v>118</v>
      </c>
      <c r="B66" s="492" t="s">
        <v>32</v>
      </c>
      <c r="C66" s="477" t="e">
        <f>'Détail 2014'!O12</f>
        <v>#N/A</v>
      </c>
      <c r="D66" s="380" t="e">
        <f>'Détail 2014'!P12</f>
        <v>#N/A</v>
      </c>
      <c r="E66" s="380" t="e">
        <f>'Détail 2014'!Q12</f>
        <v>#N/A</v>
      </c>
      <c r="F66" s="380" t="e">
        <f>'Détail 2014'!R12</f>
        <v>#N/A</v>
      </c>
      <c r="G66" s="380">
        <f>'Détail 2014'!S12</f>
        <v>92</v>
      </c>
      <c r="H66" s="417">
        <f>'Détail 2014'!T12</f>
        <v>0</v>
      </c>
      <c r="L66" s="665" t="s">
        <v>118</v>
      </c>
      <c r="M66" s="492" t="s">
        <v>32</v>
      </c>
      <c r="N66" s="335">
        <f>'Détail 2015'!O12</f>
        <v>1143</v>
      </c>
      <c r="O66" s="335">
        <f>'Détail 2015'!P12</f>
        <v>609</v>
      </c>
      <c r="P66" s="335">
        <f>'Détail 2015'!Q12</f>
        <v>846</v>
      </c>
      <c r="Q66" s="335">
        <f>'Détail 2015'!R12</f>
        <v>183</v>
      </c>
      <c r="R66" s="335">
        <f>'Détail 2015'!S12</f>
        <v>95</v>
      </c>
      <c r="S66" s="335"/>
      <c r="W66" s="648"/>
      <c r="X66" s="31" t="s">
        <v>33</v>
      </c>
      <c r="Y66" s="335">
        <f>'Détail 2016'!T12</f>
        <v>0</v>
      </c>
      <c r="Z66" s="335">
        <f>'Détail 2016'!U12</f>
        <v>613</v>
      </c>
      <c r="AA66" s="335">
        <f>'Détail 2016'!V12</f>
        <v>0</v>
      </c>
      <c r="AB66" s="335">
        <f>'Détail 2016'!W12</f>
        <v>0</v>
      </c>
      <c r="AC66" s="335">
        <f>'Détail 2016'!X12</f>
        <v>0</v>
      </c>
      <c r="AD66" s="570"/>
    </row>
    <row r="67" spans="1:30" ht="12.75" thickBot="1">
      <c r="A67" s="666"/>
      <c r="B67" s="307" t="s">
        <v>33</v>
      </c>
      <c r="C67" s="480">
        <f>'Détail 2014'!O13</f>
        <v>0</v>
      </c>
      <c r="D67" s="335" t="e">
        <f>'Détail 2014'!P13</f>
        <v>#N/A</v>
      </c>
      <c r="E67" s="335">
        <f>'Détail 2014'!Q13</f>
        <v>0</v>
      </c>
      <c r="F67" s="335">
        <f>'Détail 2014'!R13</f>
        <v>0</v>
      </c>
      <c r="G67" s="335">
        <f>'Détail 2014'!S13</f>
        <v>0</v>
      </c>
      <c r="H67" s="418">
        <f>'Détail 2014'!T13</f>
        <v>0</v>
      </c>
      <c r="L67" s="666"/>
      <c r="M67" s="307" t="s">
        <v>33</v>
      </c>
      <c r="N67" s="335">
        <f>'Détail 2015'!O13</f>
        <v>0</v>
      </c>
      <c r="O67" s="335">
        <f>'Détail 2015'!P13</f>
        <v>614</v>
      </c>
      <c r="P67" s="335">
        <f>'Détail 2015'!Q13</f>
        <v>0</v>
      </c>
      <c r="Q67" s="335">
        <f>'Détail 2015'!R13</f>
        <v>0</v>
      </c>
      <c r="R67" s="335">
        <f>'Détail 2015'!S13</f>
        <v>0</v>
      </c>
      <c r="S67" s="335"/>
      <c r="W67" s="649"/>
      <c r="X67" s="43" t="s">
        <v>53</v>
      </c>
      <c r="Y67" s="335">
        <f>'Détail 2016'!T13</f>
        <v>101</v>
      </c>
      <c r="Z67" s="335">
        <f>'Détail 2016'!U13</f>
        <v>40</v>
      </c>
      <c r="AA67" s="335">
        <f>'Détail 2016'!V13</f>
        <v>41</v>
      </c>
      <c r="AB67" s="335">
        <f>'Détail 2016'!W13</f>
        <v>57</v>
      </c>
      <c r="AC67" s="335">
        <f>'Détail 2016'!X13</f>
        <v>219</v>
      </c>
      <c r="AD67" s="633">
        <f>'Détail 2016'!Y13</f>
        <v>22</v>
      </c>
    </row>
    <row r="68" spans="1:36" ht="12.75" customHeight="1" thickBot="1">
      <c r="A68" s="668"/>
      <c r="B68" s="493" t="s">
        <v>53</v>
      </c>
      <c r="C68" s="481">
        <f>'Détail 2014'!O14</f>
        <v>114</v>
      </c>
      <c r="D68" s="461" t="e">
        <f>'Détail 2014'!P14</f>
        <v>#N/A</v>
      </c>
      <c r="E68" s="461" t="e">
        <f>'Détail 2014'!Q14</f>
        <v>#N/A</v>
      </c>
      <c r="F68" s="461" t="e">
        <f>'Détail 2014'!R14</f>
        <v>#N/A</v>
      </c>
      <c r="G68" s="461" t="e">
        <f>'Détail 2014'!S14</f>
        <v>#N/A</v>
      </c>
      <c r="H68" s="497" t="e">
        <f>'Détail 2014'!T14</f>
        <v>#N/A</v>
      </c>
      <c r="L68" s="668"/>
      <c r="M68" s="493" t="s">
        <v>53</v>
      </c>
      <c r="N68" s="335">
        <f>'Détail 2015'!O14</f>
        <v>99</v>
      </c>
      <c r="O68" s="335">
        <f>'Détail 2015'!P14</f>
        <v>40</v>
      </c>
      <c r="P68" s="335">
        <f>'Détail 2015'!Q14</f>
        <v>40</v>
      </c>
      <c r="Q68" s="335">
        <f>'Détail 2015'!R14</f>
        <v>59</v>
      </c>
      <c r="R68" s="335">
        <f>'Détail 2015'!S14</f>
        <v>198</v>
      </c>
      <c r="S68" s="335">
        <f>'Détail 2015'!T14</f>
        <v>24</v>
      </c>
      <c r="W68" s="638" t="s">
        <v>92</v>
      </c>
      <c r="X68" s="419" t="s">
        <v>93</v>
      </c>
      <c r="Y68" s="335">
        <f>'Détail 2016'!T14</f>
        <v>160</v>
      </c>
      <c r="Z68" s="335">
        <f>'Détail 2016'!U14</f>
        <v>94</v>
      </c>
      <c r="AA68" s="335">
        <f>'Détail 2016'!V14</f>
        <v>101</v>
      </c>
      <c r="AB68" s="335">
        <f>'Détail 2016'!W14</f>
        <v>10</v>
      </c>
      <c r="AC68" s="335">
        <f>'Détail 2016'!X14</f>
        <v>10</v>
      </c>
      <c r="AD68" s="632">
        <f>'Détail 2016'!Y14</f>
        <v>0</v>
      </c>
      <c r="AF68" s="697" t="s">
        <v>545</v>
      </c>
      <c r="AG68" s="698"/>
      <c r="AH68" s="698"/>
      <c r="AI68" s="698"/>
      <c r="AJ68" s="699"/>
    </row>
    <row r="69" spans="1:36" ht="12.75" customHeight="1">
      <c r="A69" s="669" t="s">
        <v>92</v>
      </c>
      <c r="B69" s="490" t="s">
        <v>93</v>
      </c>
      <c r="C69" s="477" t="e">
        <f>'Détail 2014'!O15</f>
        <v>#N/A</v>
      </c>
      <c r="D69" s="380" t="e">
        <f>'Détail 2014'!P15</f>
        <v>#N/A</v>
      </c>
      <c r="E69" s="380" t="e">
        <f>'Détail 2014'!Q15</f>
        <v>#N/A</v>
      </c>
      <c r="F69" s="380" t="e">
        <f>'Détail 2014'!R15</f>
        <v>#N/A</v>
      </c>
      <c r="G69" s="380" t="e">
        <f>'Détail 2014'!S15</f>
        <v>#N/A</v>
      </c>
      <c r="H69" s="417" t="e">
        <f>'Détail 2014'!T15</f>
        <v>#N/A</v>
      </c>
      <c r="L69" s="650" t="s">
        <v>92</v>
      </c>
      <c r="M69" s="490" t="s">
        <v>93</v>
      </c>
      <c r="N69" s="335">
        <f>'Détail 2015'!O15</f>
        <v>160</v>
      </c>
      <c r="O69" s="335">
        <f>'Détail 2015'!P15</f>
        <v>94</v>
      </c>
      <c r="P69" s="335">
        <f>'Détail 2015'!Q15</f>
        <v>101</v>
      </c>
      <c r="Q69" s="335">
        <f>'Détail 2015'!R15</f>
        <v>10</v>
      </c>
      <c r="R69" s="335">
        <f>'Détail 2015'!S15</f>
        <v>10</v>
      </c>
      <c r="S69" s="335"/>
      <c r="W69" s="639"/>
      <c r="X69" s="31" t="s">
        <v>94</v>
      </c>
      <c r="Y69" s="335">
        <f>'Détail 2016'!T15</f>
        <v>147</v>
      </c>
      <c r="Z69" s="335">
        <f>'Détail 2016'!U15</f>
        <v>102</v>
      </c>
      <c r="AA69" s="335">
        <f>'Détail 2016'!V15</f>
        <v>116</v>
      </c>
      <c r="AB69" s="335">
        <f>'Détail 2016'!W15</f>
        <v>24</v>
      </c>
      <c r="AC69" s="335">
        <f>'Détail 2016'!X15</f>
        <v>8</v>
      </c>
      <c r="AD69" s="570">
        <f>'Détail 2016'!Y15</f>
        <v>0</v>
      </c>
      <c r="AF69" s="700"/>
      <c r="AG69" s="674"/>
      <c r="AH69" s="674"/>
      <c r="AI69" s="674"/>
      <c r="AJ69" s="701"/>
    </row>
    <row r="70" spans="1:36" ht="12">
      <c r="A70" s="670"/>
      <c r="B70" s="310" t="s">
        <v>94</v>
      </c>
      <c r="C70" s="480" t="e">
        <f>'Détail 2014'!O16</f>
        <v>#N/A</v>
      </c>
      <c r="D70" s="335" t="e">
        <f>'Détail 2014'!P16</f>
        <v>#N/A</v>
      </c>
      <c r="E70" s="335" t="e">
        <f>'Détail 2014'!Q16</f>
        <v>#N/A</v>
      </c>
      <c r="F70" s="335" t="e">
        <f>'Détail 2014'!R16</f>
        <v>#N/A</v>
      </c>
      <c r="G70" s="335" t="e">
        <f>'Détail 2014'!S16</f>
        <v>#N/A</v>
      </c>
      <c r="H70" s="418" t="e">
        <f>'Détail 2014'!T16</f>
        <v>#N/A</v>
      </c>
      <c r="L70" s="651"/>
      <c r="M70" s="310" t="s">
        <v>94</v>
      </c>
      <c r="N70" s="335">
        <f>'Détail 2015'!O16</f>
        <v>147</v>
      </c>
      <c r="O70" s="335">
        <f>'Détail 2015'!P16</f>
        <v>102</v>
      </c>
      <c r="P70" s="335">
        <f>'Détail 2015'!Q16</f>
        <v>116</v>
      </c>
      <c r="Q70" s="335">
        <f>'Détail 2015'!R16</f>
        <v>24</v>
      </c>
      <c r="R70" s="335">
        <f>'Détail 2015'!S16</f>
        <v>8</v>
      </c>
      <c r="S70" s="335"/>
      <c r="W70" s="639"/>
      <c r="X70" s="31" t="s">
        <v>95</v>
      </c>
      <c r="Y70" s="335">
        <f>'Détail 2016'!T16</f>
        <v>127</v>
      </c>
      <c r="Z70" s="335">
        <f>'Détail 2016'!U16</f>
        <v>62</v>
      </c>
      <c r="AA70" s="335">
        <f>'Détail 2016'!V16</f>
        <v>82</v>
      </c>
      <c r="AB70" s="335">
        <f>'Détail 2016'!W16</f>
        <v>24</v>
      </c>
      <c r="AC70" s="335">
        <f>'Détail 2016'!X16</f>
        <v>5</v>
      </c>
      <c r="AD70" s="570">
        <f>'Détail 2016'!Y16</f>
        <v>0</v>
      </c>
      <c r="AF70" s="700"/>
      <c r="AG70" s="674"/>
      <c r="AH70" s="674"/>
      <c r="AI70" s="674"/>
      <c r="AJ70" s="701"/>
    </row>
    <row r="71" spans="1:36" ht="12">
      <c r="A71" s="670"/>
      <c r="B71" s="310" t="s">
        <v>95</v>
      </c>
      <c r="C71" s="480" t="e">
        <f>'Détail 2014'!O17</f>
        <v>#N/A</v>
      </c>
      <c r="D71" s="335" t="e">
        <f>'Détail 2014'!P17</f>
        <v>#N/A</v>
      </c>
      <c r="E71" s="335" t="e">
        <f>'Détail 2014'!Q17</f>
        <v>#N/A</v>
      </c>
      <c r="F71" s="335" t="e">
        <f>'Détail 2014'!R17</f>
        <v>#N/A</v>
      </c>
      <c r="G71" s="335" t="e">
        <f>'Détail 2014'!S17</f>
        <v>#N/A</v>
      </c>
      <c r="H71" s="418" t="e">
        <f>'Détail 2014'!T17</f>
        <v>#N/A</v>
      </c>
      <c r="L71" s="651"/>
      <c r="M71" s="310" t="s">
        <v>95</v>
      </c>
      <c r="N71" s="335">
        <f>'Détail 2015'!O17</f>
        <v>127</v>
      </c>
      <c r="O71" s="335">
        <f>'Détail 2015'!P17</f>
        <v>62</v>
      </c>
      <c r="P71" s="335">
        <f>'Détail 2015'!Q17</f>
        <v>82</v>
      </c>
      <c r="Q71" s="335">
        <f>'Détail 2015'!R17</f>
        <v>24</v>
      </c>
      <c r="R71" s="335">
        <f>'Détail 2015'!S17</f>
        <v>5</v>
      </c>
      <c r="S71" s="335"/>
      <c r="W71" s="639"/>
      <c r="X71" s="31" t="s">
        <v>96</v>
      </c>
      <c r="Y71" s="335">
        <f>'Détail 2016'!T17</f>
        <v>42</v>
      </c>
      <c r="Z71" s="335">
        <f>'Détail 2016'!U17</f>
        <v>47</v>
      </c>
      <c r="AA71" s="335">
        <f>'Détail 2016'!V17</f>
        <v>32</v>
      </c>
      <c r="AB71" s="335">
        <f>'Détail 2016'!W17</f>
        <v>5</v>
      </c>
      <c r="AC71" s="335">
        <f>'Détail 2016'!X17</f>
        <v>2</v>
      </c>
      <c r="AD71" s="570">
        <f>'Détail 2016'!Y17</f>
        <v>0</v>
      </c>
      <c r="AF71" s="700"/>
      <c r="AG71" s="674"/>
      <c r="AH71" s="674"/>
      <c r="AI71" s="674"/>
      <c r="AJ71" s="701"/>
    </row>
    <row r="72" spans="1:36" ht="12">
      <c r="A72" s="670"/>
      <c r="B72" s="310" t="s">
        <v>96</v>
      </c>
      <c r="C72" s="480" t="e">
        <f>'Détail 2014'!O18</f>
        <v>#N/A</v>
      </c>
      <c r="D72" s="335" t="e">
        <f>'Détail 2014'!P18</f>
        <v>#N/A</v>
      </c>
      <c r="E72" s="335" t="e">
        <f>'Détail 2014'!Q18</f>
        <v>#N/A</v>
      </c>
      <c r="F72" s="335" t="e">
        <f>'Détail 2014'!R18</f>
        <v>#N/A</v>
      </c>
      <c r="G72" s="335" t="e">
        <f>'Détail 2014'!S18</f>
        <v>#N/A</v>
      </c>
      <c r="H72" s="418" t="e">
        <f>'Détail 2014'!T18</f>
        <v>#N/A</v>
      </c>
      <c r="L72" s="651"/>
      <c r="M72" s="310" t="s">
        <v>96</v>
      </c>
      <c r="N72" s="335">
        <f>'Détail 2015'!O18</f>
        <v>42</v>
      </c>
      <c r="O72" s="335">
        <f>'Détail 2015'!P18</f>
        <v>47</v>
      </c>
      <c r="P72" s="335">
        <f>'Détail 2015'!Q18</f>
        <v>32</v>
      </c>
      <c r="Q72" s="335">
        <f>'Détail 2015'!R18</f>
        <v>3</v>
      </c>
      <c r="R72" s="335">
        <f>'Détail 2015'!S18</f>
        <v>2</v>
      </c>
      <c r="S72" s="335"/>
      <c r="W72" s="639"/>
      <c r="X72" s="31" t="s">
        <v>97</v>
      </c>
      <c r="Y72" s="335">
        <f>'Détail 2016'!T18</f>
        <v>90</v>
      </c>
      <c r="Z72" s="335">
        <f>'Détail 2016'!U18</f>
        <v>50</v>
      </c>
      <c r="AA72" s="335">
        <f>'Détail 2016'!V18</f>
        <v>60</v>
      </c>
      <c r="AB72" s="335">
        <f>'Détail 2016'!W18</f>
        <v>12</v>
      </c>
      <c r="AC72" s="335">
        <f>'Détail 2016'!X18</f>
        <v>5</v>
      </c>
      <c r="AD72" s="570">
        <f>'Détail 2016'!Y18</f>
        <v>6</v>
      </c>
      <c r="AF72" s="700"/>
      <c r="AG72" s="674"/>
      <c r="AH72" s="674"/>
      <c r="AI72" s="674"/>
      <c r="AJ72" s="701"/>
    </row>
    <row r="73" spans="1:36" ht="12.75" thickBot="1">
      <c r="A73" s="670"/>
      <c r="B73" s="310" t="s">
        <v>97</v>
      </c>
      <c r="C73" s="480" t="e">
        <f>'Détail 2014'!O19</f>
        <v>#N/A</v>
      </c>
      <c r="D73" s="335" t="e">
        <f>'Détail 2014'!P19</f>
        <v>#N/A</v>
      </c>
      <c r="E73" s="335" t="e">
        <f>'Détail 2014'!Q19</f>
        <v>#N/A</v>
      </c>
      <c r="F73" s="335" t="e">
        <f>'Détail 2014'!R19</f>
        <v>#N/A</v>
      </c>
      <c r="G73" s="335" t="e">
        <f>'Détail 2014'!S19</f>
        <v>#N/A</v>
      </c>
      <c r="H73" s="418" t="e">
        <f>'Détail 2014'!T19</f>
        <v>#N/A</v>
      </c>
      <c r="L73" s="651"/>
      <c r="M73" s="310" t="s">
        <v>97</v>
      </c>
      <c r="N73" s="335">
        <f>'Détail 2015'!O19</f>
        <v>90</v>
      </c>
      <c r="O73" s="335">
        <f>'Détail 2015'!P19</f>
        <v>50</v>
      </c>
      <c r="P73" s="335">
        <f>'Détail 2015'!Q19</f>
        <v>60</v>
      </c>
      <c r="Q73" s="335">
        <f>'Détail 2015'!R19</f>
        <v>12</v>
      </c>
      <c r="R73" s="335">
        <f>'Détail 2015'!S19</f>
        <v>5</v>
      </c>
      <c r="S73" s="335">
        <f>'Détail 2015'!T19</f>
        <v>6</v>
      </c>
      <c r="W73" s="639"/>
      <c r="X73" s="31" t="s">
        <v>15</v>
      </c>
      <c r="Y73" s="335">
        <f>'Détail 2016'!T19</f>
        <v>135</v>
      </c>
      <c r="Z73" s="335">
        <f>'Détail 2016'!U19</f>
        <v>50</v>
      </c>
      <c r="AA73" s="335">
        <f>'Détail 2016'!V19</f>
        <v>75</v>
      </c>
      <c r="AB73" s="335">
        <f>'Détail 2016'!W19</f>
        <v>20</v>
      </c>
      <c r="AC73" s="335">
        <f>'Détail 2016'!X19</f>
        <v>10</v>
      </c>
      <c r="AD73" s="570">
        <f>'Détail 2016'!Y19</f>
        <v>15</v>
      </c>
      <c r="AF73" s="702"/>
      <c r="AG73" s="703"/>
      <c r="AH73" s="703"/>
      <c r="AI73" s="703"/>
      <c r="AJ73" s="704"/>
    </row>
    <row r="74" spans="1:36" ht="12.75" thickBot="1">
      <c r="A74" s="670"/>
      <c r="B74" s="310" t="s">
        <v>15</v>
      </c>
      <c r="C74" s="480" t="e">
        <f>'Détail 2014'!O20</f>
        <v>#N/A</v>
      </c>
      <c r="D74" s="335" t="e">
        <f>'Détail 2014'!P20</f>
        <v>#N/A</v>
      </c>
      <c r="E74" s="335" t="e">
        <f>'Détail 2014'!Q20</f>
        <v>#N/A</v>
      </c>
      <c r="F74" s="335" t="e">
        <f>'Détail 2014'!R20</f>
        <v>#N/A</v>
      </c>
      <c r="G74" s="335" t="e">
        <f>'Détail 2014'!S20</f>
        <v>#N/A</v>
      </c>
      <c r="H74" s="418" t="e">
        <f>'Détail 2014'!T20</f>
        <v>#N/A</v>
      </c>
      <c r="L74" s="651"/>
      <c r="M74" s="310" t="s">
        <v>15</v>
      </c>
      <c r="N74" s="335">
        <f>'Détail 2015'!O20</f>
        <v>135</v>
      </c>
      <c r="O74" s="335">
        <f>'Détail 2015'!P20</f>
        <v>50</v>
      </c>
      <c r="P74" s="335">
        <f>'Détail 2015'!Q20</f>
        <v>75</v>
      </c>
      <c r="Q74" s="335">
        <f>'Détail 2015'!R20</f>
        <v>20</v>
      </c>
      <c r="R74" s="335">
        <f>'Détail 2015'!S20</f>
        <v>10</v>
      </c>
      <c r="S74" s="335">
        <f>'Détail 2015'!T20</f>
        <v>15</v>
      </c>
      <c r="W74" s="639"/>
      <c r="X74" s="31" t="s">
        <v>57</v>
      </c>
      <c r="Y74" s="335">
        <f>'Détail 2016'!T20</f>
        <v>80</v>
      </c>
      <c r="Z74" s="335">
        <f>'Détail 2016'!U20</f>
        <v>80</v>
      </c>
      <c r="AA74" s="335">
        <f>'Détail 2016'!V20</f>
        <v>60</v>
      </c>
      <c r="AB74" s="335">
        <f>'Détail 2016'!W20</f>
        <v>10</v>
      </c>
      <c r="AC74" s="335">
        <f>'Détail 2016'!X20</f>
        <v>5</v>
      </c>
      <c r="AD74" s="570">
        <f>'Détail 2016'!Y20</f>
        <v>10</v>
      </c>
      <c r="AF74" s="98"/>
      <c r="AG74" s="99"/>
      <c r="AH74" s="99"/>
      <c r="AI74" s="99"/>
      <c r="AJ74" s="100"/>
    </row>
    <row r="75" spans="1:36" ht="12">
      <c r="A75" s="670"/>
      <c r="B75" s="311" t="s">
        <v>57</v>
      </c>
      <c r="C75" s="480" t="e">
        <f>'Détail 2014'!O21</f>
        <v>#N/A</v>
      </c>
      <c r="D75" s="335" t="e">
        <f>'Détail 2014'!P21</f>
        <v>#N/A</v>
      </c>
      <c r="E75" s="335" t="e">
        <f>'Détail 2014'!Q21</f>
        <v>#N/A</v>
      </c>
      <c r="F75" s="335" t="e">
        <f>'Détail 2014'!R21</f>
        <v>#N/A</v>
      </c>
      <c r="G75" s="335" t="e">
        <f>'Détail 2014'!S21</f>
        <v>#N/A</v>
      </c>
      <c r="H75" s="418" t="e">
        <f>'Détail 2014'!T21</f>
        <v>#N/A</v>
      </c>
      <c r="L75" s="651"/>
      <c r="M75" s="311" t="s">
        <v>57</v>
      </c>
      <c r="N75" s="335">
        <f>'Détail 2015'!O21</f>
        <v>80</v>
      </c>
      <c r="O75" s="335">
        <f>'Détail 2015'!P21</f>
        <v>80</v>
      </c>
      <c r="P75" s="335">
        <f>'Détail 2015'!Q21</f>
        <v>60</v>
      </c>
      <c r="Q75" s="335">
        <f>'Détail 2015'!R21</f>
        <v>10</v>
      </c>
      <c r="R75" s="335">
        <f>'Détail 2015'!S21</f>
        <v>5</v>
      </c>
      <c r="S75" s="335">
        <f>'Détail 2015'!T21</f>
        <v>10</v>
      </c>
      <c r="W75" s="639"/>
      <c r="X75" s="31" t="s">
        <v>591</v>
      </c>
      <c r="Y75" s="335">
        <f>'Détail 2016'!T21</f>
        <v>20</v>
      </c>
      <c r="Z75" s="335">
        <f>'Détail 2016'!U21</f>
        <v>10</v>
      </c>
      <c r="AA75" s="335">
        <f>'Détail 2016'!V21</f>
        <v>0</v>
      </c>
      <c r="AB75" s="335">
        <f>'Détail 2016'!W21</f>
        <v>5</v>
      </c>
      <c r="AC75" s="335">
        <f>'Détail 2016'!X21</f>
        <v>2</v>
      </c>
      <c r="AD75" s="570">
        <f>'Détail 2016'!Y22</f>
        <v>25</v>
      </c>
      <c r="AF75" s="656" t="s">
        <v>116</v>
      </c>
      <c r="AG75" s="657"/>
      <c r="AH75" s="657"/>
      <c r="AI75" s="657"/>
      <c r="AJ75" s="658"/>
    </row>
    <row r="76" spans="1:36" ht="12.75" thickBot="1">
      <c r="A76" s="670"/>
      <c r="B76" s="310" t="s">
        <v>98</v>
      </c>
      <c r="C76" s="480" t="e">
        <f>'Détail 2014'!O22</f>
        <v>#N/A</v>
      </c>
      <c r="D76" s="335" t="e">
        <f>'Détail 2014'!P22</f>
        <v>#N/A</v>
      </c>
      <c r="E76" s="335" t="e">
        <f>'Détail 2014'!Q22</f>
        <v>#N/A</v>
      </c>
      <c r="F76" s="335" t="e">
        <f>'Détail 2014'!R22</f>
        <v>#N/A</v>
      </c>
      <c r="G76" s="335" t="e">
        <f>'Détail 2014'!S22</f>
        <v>#N/A</v>
      </c>
      <c r="H76" s="418" t="e">
        <f>'Détail 2014'!T22</f>
        <v>#N/A</v>
      </c>
      <c r="L76" s="651"/>
      <c r="M76" s="310" t="s">
        <v>98</v>
      </c>
      <c r="N76" s="335">
        <f>'Détail 2015'!O22</f>
        <v>60</v>
      </c>
      <c r="O76" s="335">
        <f>'Détail 2015'!P22</f>
        <v>30</v>
      </c>
      <c r="P76" s="335">
        <f>'Détail 2015'!Q22</f>
        <v>55</v>
      </c>
      <c r="Q76" s="335">
        <f>'Détail 2015'!R22</f>
        <v>20</v>
      </c>
      <c r="R76" s="335">
        <f>'Détail 2015'!S22</f>
        <v>10</v>
      </c>
      <c r="S76" s="335">
        <f>'Détail 2015'!T22</f>
        <v>20</v>
      </c>
      <c r="W76" s="639"/>
      <c r="X76" s="31" t="s">
        <v>98</v>
      </c>
      <c r="Y76" s="335">
        <f>'Détail 2016'!T22</f>
        <v>60</v>
      </c>
      <c r="Z76" s="335">
        <f>'Détail 2016'!U22</f>
        <v>30</v>
      </c>
      <c r="AA76" s="335">
        <f>'Détail 2016'!V22</f>
        <v>60</v>
      </c>
      <c r="AB76" s="335">
        <f>'Détail 2016'!W22</f>
        <v>20</v>
      </c>
      <c r="AC76" s="335">
        <f>'Détail 2016'!X22</f>
        <v>10</v>
      </c>
      <c r="AD76" s="570">
        <f>'Détail 2016'!Y23</f>
        <v>0</v>
      </c>
      <c r="AF76" s="659"/>
      <c r="AG76" s="660"/>
      <c r="AH76" s="660"/>
      <c r="AI76" s="660"/>
      <c r="AJ76" s="661"/>
    </row>
    <row r="77" spans="1:30" ht="12.75" thickBot="1">
      <c r="A77" s="670"/>
      <c r="B77" s="312" t="s">
        <v>49</v>
      </c>
      <c r="C77" s="480" t="e">
        <f>'Détail 2014'!O23</f>
        <v>#N/A</v>
      </c>
      <c r="D77" s="335" t="e">
        <f>'Détail 2014'!P23</f>
        <v>#N/A</v>
      </c>
      <c r="E77" s="335" t="e">
        <f>'Détail 2014'!Q23</f>
        <v>#N/A</v>
      </c>
      <c r="F77" s="335" t="e">
        <f>'Détail 2014'!R23</f>
        <v>#N/A</v>
      </c>
      <c r="G77" s="335" t="e">
        <f>'Détail 2014'!S23</f>
        <v>#N/A</v>
      </c>
      <c r="H77" s="418" t="e">
        <f>'Détail 2014'!T23</f>
        <v>#N/A</v>
      </c>
      <c r="L77" s="651"/>
      <c r="M77" s="310" t="s">
        <v>125</v>
      </c>
      <c r="N77" s="335">
        <f>'Détail 2015'!O24</f>
        <v>24</v>
      </c>
      <c r="O77" s="335">
        <f>'Détail 2015'!P24</f>
        <v>16</v>
      </c>
      <c r="P77" s="335">
        <f>'Détail 2015'!Q24</f>
        <v>24</v>
      </c>
      <c r="Q77" s="335"/>
      <c r="R77" s="335">
        <f>'Détail 2015'!S24</f>
        <v>0</v>
      </c>
      <c r="S77" s="335"/>
      <c r="W77" s="639"/>
      <c r="X77" s="31" t="s">
        <v>125</v>
      </c>
      <c r="Y77" s="335">
        <f>'Détail 2016'!T23</f>
        <v>26</v>
      </c>
      <c r="Z77" s="335">
        <f>'Détail 2016'!U23</f>
        <v>18</v>
      </c>
      <c r="AA77" s="335">
        <f>'Détail 2016'!V23</f>
        <v>0</v>
      </c>
      <c r="AB77" s="335">
        <f>'Détail 2016'!W23</f>
        <v>26</v>
      </c>
      <c r="AC77" s="335">
        <f>'Détail 2016'!X23</f>
        <v>0</v>
      </c>
      <c r="AD77" s="570"/>
    </row>
    <row r="78" spans="1:30" ht="12.75" thickBot="1">
      <c r="A78" s="670"/>
      <c r="B78" s="310" t="s">
        <v>125</v>
      </c>
      <c r="C78" s="481" t="e">
        <f>'Détail 2014'!O24</f>
        <v>#N/A</v>
      </c>
      <c r="D78" s="461" t="e">
        <f>'Détail 2014'!P24</f>
        <v>#N/A</v>
      </c>
      <c r="E78" s="461" t="e">
        <f>'Détail 2014'!Q24</f>
        <v>#N/A</v>
      </c>
      <c r="F78" s="461" t="e">
        <f>'Détail 2014'!R24</f>
        <v>#N/A</v>
      </c>
      <c r="G78" s="461" t="e">
        <f>'Détail 2014'!S24</f>
        <v>#N/A</v>
      </c>
      <c r="H78" s="497" t="e">
        <f>'Détail 2014'!T24</f>
        <v>#N/A</v>
      </c>
      <c r="L78" s="651"/>
      <c r="M78" s="494" t="s">
        <v>91</v>
      </c>
      <c r="N78" s="483">
        <f>'Détail 2015'!O25</f>
        <v>952</v>
      </c>
      <c r="O78" s="484">
        <f>'Détail 2015'!P25</f>
        <v>550</v>
      </c>
      <c r="P78" s="484">
        <f>'Détail 2015'!Q25</f>
        <v>630</v>
      </c>
      <c r="Q78" s="484">
        <f>'Détail 2015'!R25</f>
        <v>123</v>
      </c>
      <c r="R78" s="489">
        <f>'Détail 2015'!S25</f>
        <v>56</v>
      </c>
      <c r="S78" s="505">
        <f>'Détail 2015'!T25</f>
        <v>51</v>
      </c>
      <c r="W78" s="639"/>
      <c r="X78" s="31" t="s">
        <v>590</v>
      </c>
      <c r="Y78" s="335">
        <f>'Détail 2016'!T24</f>
        <v>40</v>
      </c>
      <c r="Z78" s="335">
        <f>'Détail 2016'!U24</f>
        <v>21</v>
      </c>
      <c r="AA78" s="335">
        <f>'Détail 2016'!V24</f>
        <v>0</v>
      </c>
      <c r="AB78" s="335">
        <f>'Détail 2016'!W24</f>
        <v>34</v>
      </c>
      <c r="AC78" s="335">
        <f>'Détail 2016'!X24</f>
        <v>0</v>
      </c>
      <c r="AD78" s="570">
        <f>'Détail 2016'!Y24</f>
        <v>5</v>
      </c>
    </row>
    <row r="79" spans="1:30" ht="12.75" thickBot="1">
      <c r="A79" s="653"/>
      <c r="B79" s="494" t="s">
        <v>91</v>
      </c>
      <c r="C79" s="483" t="e">
        <f aca="true" t="shared" si="8" ref="C79:H79">SUM(C69:C78)</f>
        <v>#N/A</v>
      </c>
      <c r="D79" s="483" t="e">
        <f t="shared" si="8"/>
        <v>#N/A</v>
      </c>
      <c r="E79" s="483" t="e">
        <f t="shared" si="8"/>
        <v>#N/A</v>
      </c>
      <c r="F79" s="483" t="e">
        <f t="shared" si="8"/>
        <v>#N/A</v>
      </c>
      <c r="G79" s="483" t="e">
        <f t="shared" si="8"/>
        <v>#N/A</v>
      </c>
      <c r="H79" s="483" t="e">
        <f t="shared" si="8"/>
        <v>#N/A</v>
      </c>
      <c r="L79" s="529" t="s">
        <v>101</v>
      </c>
      <c r="M79" s="479" t="s">
        <v>7</v>
      </c>
      <c r="N79" s="335">
        <f>'Détail 2015'!O26</f>
        <v>46</v>
      </c>
      <c r="O79" s="335">
        <f>'Détail 2015'!P26</f>
        <v>18</v>
      </c>
      <c r="P79" s="335">
        <f>'Détail 2015'!Q26</f>
        <v>28</v>
      </c>
      <c r="Q79" s="335">
        <f>'Détail 2015'!R26</f>
        <v>4</v>
      </c>
      <c r="R79" s="335">
        <f>'Détail 2015'!S26</f>
        <v>2</v>
      </c>
      <c r="S79" s="335">
        <f>'Détail 2015'!T26</f>
        <v>2</v>
      </c>
      <c r="W79" s="640"/>
      <c r="X79" s="494" t="s">
        <v>91</v>
      </c>
      <c r="Y79" s="483">
        <f>'Détail 2016'!T25</f>
        <v>1016</v>
      </c>
      <c r="Z79" s="484">
        <f>'Détail 2016'!U25</f>
        <v>577</v>
      </c>
      <c r="AA79" s="484">
        <f>'Détail 2016'!V25</f>
        <v>667</v>
      </c>
      <c r="AB79" s="484">
        <f>'Détail 2016'!W25</f>
        <v>127</v>
      </c>
      <c r="AC79" s="489">
        <f>'Détail 2016'!X25</f>
        <v>65</v>
      </c>
      <c r="AD79" s="505">
        <f>'Détail 2016'!Y25</f>
        <v>56</v>
      </c>
    </row>
    <row r="80" spans="1:30" ht="12">
      <c r="A80" s="669" t="s">
        <v>101</v>
      </c>
      <c r="B80" s="479" t="s">
        <v>7</v>
      </c>
      <c r="C80" s="477" t="e">
        <f>'Détail 2014'!O26</f>
        <v>#N/A</v>
      </c>
      <c r="D80" s="380" t="e">
        <f>'Détail 2014'!P26</f>
        <v>#N/A</v>
      </c>
      <c r="E80" s="380" t="e">
        <f>'Détail 2014'!Q26</f>
        <v>#N/A</v>
      </c>
      <c r="F80" s="380" t="e">
        <f>'Détail 2014'!R26</f>
        <v>#N/A</v>
      </c>
      <c r="G80" s="380" t="e">
        <f>'Détail 2014'!S26</f>
        <v>#N/A</v>
      </c>
      <c r="H80" s="417" t="e">
        <f>'Détail 2014'!T26</f>
        <v>#N/A</v>
      </c>
      <c r="L80" s="530"/>
      <c r="M80" s="311" t="s">
        <v>102</v>
      </c>
      <c r="N80" s="335">
        <f>'Détail 2015'!O27</f>
        <v>57</v>
      </c>
      <c r="O80" s="335">
        <f>'Détail 2015'!P27</f>
        <v>30</v>
      </c>
      <c r="P80" s="335">
        <f>'Détail 2015'!Q27</f>
        <v>35</v>
      </c>
      <c r="Q80" s="335">
        <f>'Détail 2015'!R27</f>
        <v>2</v>
      </c>
      <c r="R80" s="335">
        <f>'Détail 2015'!S27</f>
        <v>1</v>
      </c>
      <c r="S80" s="335"/>
      <c r="W80" s="644" t="s">
        <v>101</v>
      </c>
      <c r="X80" s="422" t="s">
        <v>7</v>
      </c>
      <c r="Y80" s="335">
        <f>'Détail 2016'!T26</f>
        <v>48</v>
      </c>
      <c r="Z80" s="335">
        <f>'Détail 2016'!U26</f>
        <v>18</v>
      </c>
      <c r="AA80" s="335">
        <f>'Détail 2016'!V26</f>
        <v>30</v>
      </c>
      <c r="AB80" s="335">
        <f>'Détail 2016'!W26</f>
        <v>5</v>
      </c>
      <c r="AC80" s="335">
        <f>'Détail 2016'!X26</f>
        <v>2</v>
      </c>
      <c r="AD80" s="632">
        <f>'Détail 2016'!Y26</f>
        <v>2</v>
      </c>
    </row>
    <row r="81" spans="1:30" ht="12">
      <c r="A81" s="670"/>
      <c r="B81" s="311" t="s">
        <v>102</v>
      </c>
      <c r="C81" s="480" t="e">
        <f>'Détail 2014'!O27</f>
        <v>#N/A</v>
      </c>
      <c r="D81" s="335" t="e">
        <f>'Détail 2014'!P27</f>
        <v>#N/A</v>
      </c>
      <c r="E81" s="335" t="e">
        <f>'Détail 2014'!Q27</f>
        <v>#N/A</v>
      </c>
      <c r="F81" s="335" t="e">
        <f>'Détail 2014'!R27</f>
        <v>#N/A</v>
      </c>
      <c r="G81" s="335" t="e">
        <f>'Détail 2014'!S27</f>
        <v>#N/A</v>
      </c>
      <c r="H81" s="418">
        <f>'Détail 2014'!T27</f>
        <v>0</v>
      </c>
      <c r="L81" s="530"/>
      <c r="M81" s="311" t="s">
        <v>103</v>
      </c>
      <c r="N81" s="335">
        <f>'Détail 2015'!O28</f>
        <v>70</v>
      </c>
      <c r="O81" s="335">
        <f>'Détail 2015'!P28</f>
        <v>30</v>
      </c>
      <c r="P81" s="335">
        <f>'Détail 2015'!Q28</f>
        <v>67</v>
      </c>
      <c r="Q81" s="335">
        <f>'Détail 2015'!R28</f>
        <v>7</v>
      </c>
      <c r="R81" s="335">
        <f>'Détail 2015'!S28</f>
        <v>6</v>
      </c>
      <c r="S81" s="335"/>
      <c r="W81" s="645"/>
      <c r="X81" s="410" t="s">
        <v>102</v>
      </c>
      <c r="Y81" s="335">
        <f>'Détail 2016'!T27</f>
        <v>63</v>
      </c>
      <c r="Z81" s="335">
        <f>'Détail 2016'!U27</f>
        <v>32</v>
      </c>
      <c r="AA81" s="335">
        <f>'Détail 2016'!V27</f>
        <v>35</v>
      </c>
      <c r="AB81" s="335">
        <f>'Détail 2016'!W27</f>
        <v>2</v>
      </c>
      <c r="AC81" s="335">
        <f>'Détail 2016'!X27</f>
        <v>1</v>
      </c>
      <c r="AD81" s="570">
        <f>'Détail 2016'!Y27</f>
        <v>0</v>
      </c>
    </row>
    <row r="82" spans="1:30" ht="12">
      <c r="A82" s="670"/>
      <c r="B82" s="311" t="s">
        <v>103</v>
      </c>
      <c r="C82" s="480" t="e">
        <f>'Détail 2014'!O28</f>
        <v>#N/A</v>
      </c>
      <c r="D82" s="335" t="e">
        <f>'Détail 2014'!P28</f>
        <v>#N/A</v>
      </c>
      <c r="E82" s="335" t="e">
        <f>'Détail 2014'!Q28</f>
        <v>#N/A</v>
      </c>
      <c r="F82" s="335" t="e">
        <f>'Détail 2014'!R28</f>
        <v>#N/A</v>
      </c>
      <c r="G82" s="335" t="e">
        <f>'Détail 2014'!S28</f>
        <v>#N/A</v>
      </c>
      <c r="H82" s="418">
        <f>'Détail 2014'!T28</f>
        <v>0</v>
      </c>
      <c r="L82" s="530"/>
      <c r="M82" s="311" t="s">
        <v>104</v>
      </c>
      <c r="N82" s="335">
        <f>'Détail 2015'!O29</f>
        <v>53</v>
      </c>
      <c r="O82" s="335">
        <f>'Détail 2015'!P29</f>
        <v>29</v>
      </c>
      <c r="P82" s="335">
        <f>'Détail 2015'!Q29</f>
        <v>38</v>
      </c>
      <c r="Q82" s="335">
        <f>'Détail 2015'!R29</f>
        <v>3</v>
      </c>
      <c r="R82" s="335">
        <f>'Détail 2015'!S29</f>
        <v>2</v>
      </c>
      <c r="S82" s="335"/>
      <c r="W82" s="645"/>
      <c r="X82" s="410" t="s">
        <v>103</v>
      </c>
      <c r="Y82" s="335">
        <f>'Détail 2016'!T28</f>
        <v>69</v>
      </c>
      <c r="Z82" s="335">
        <f>'Détail 2016'!U28</f>
        <v>34</v>
      </c>
      <c r="AA82" s="335">
        <f>'Détail 2016'!V28</f>
        <v>67</v>
      </c>
      <c r="AB82" s="335">
        <f>'Détail 2016'!W28</f>
        <v>6</v>
      </c>
      <c r="AC82" s="335">
        <f>'Détail 2016'!X28</f>
        <v>4</v>
      </c>
      <c r="AD82" s="570">
        <f>'Détail 2016'!Y28</f>
        <v>0</v>
      </c>
    </row>
    <row r="83" spans="1:30" ht="12">
      <c r="A83" s="670"/>
      <c r="B83" s="311" t="s">
        <v>104</v>
      </c>
      <c r="C83" s="480" t="e">
        <f>'Détail 2014'!O29</f>
        <v>#N/A</v>
      </c>
      <c r="D83" s="335" t="e">
        <f>'Détail 2014'!P29</f>
        <v>#N/A</v>
      </c>
      <c r="E83" s="335" t="e">
        <f>'Détail 2014'!Q29</f>
        <v>#N/A</v>
      </c>
      <c r="F83" s="335" t="e">
        <f>'Détail 2014'!R29</f>
        <v>#N/A</v>
      </c>
      <c r="G83" s="335" t="e">
        <f>'Détail 2014'!S29</f>
        <v>#N/A</v>
      </c>
      <c r="H83" s="418">
        <f>'Détail 2014'!T29</f>
        <v>0</v>
      </c>
      <c r="L83" s="530"/>
      <c r="M83" s="311" t="s">
        <v>6</v>
      </c>
      <c r="N83" s="335">
        <f>'Détail 2015'!O30</f>
        <v>73</v>
      </c>
      <c r="O83" s="335">
        <f>'Détail 2015'!P30</f>
        <v>26</v>
      </c>
      <c r="P83" s="335">
        <f>'Détail 2015'!Q30</f>
        <v>31</v>
      </c>
      <c r="Q83" s="335">
        <f>'Détail 2015'!R30</f>
        <v>3</v>
      </c>
      <c r="R83" s="335">
        <f>'Détail 2015'!S30</f>
        <v>3</v>
      </c>
      <c r="S83" s="335"/>
      <c r="W83" s="645"/>
      <c r="X83" s="410" t="s">
        <v>104</v>
      </c>
      <c r="Y83" s="335">
        <f>'Détail 2016'!T29</f>
        <v>56</v>
      </c>
      <c r="Z83" s="335">
        <f>'Détail 2016'!U29</f>
        <v>33</v>
      </c>
      <c r="AA83" s="335">
        <f>'Détail 2016'!V29</f>
        <v>41</v>
      </c>
      <c r="AB83" s="335">
        <f>'Détail 2016'!W29</f>
        <v>8</v>
      </c>
      <c r="AC83" s="335">
        <f>'Détail 2016'!X29</f>
        <v>2</v>
      </c>
      <c r="AD83" s="570">
        <f>'Détail 2016'!Y29</f>
        <v>0</v>
      </c>
    </row>
    <row r="84" spans="1:31" s="39" customFormat="1" ht="12.75" thickBot="1">
      <c r="A84" s="670"/>
      <c r="B84" s="311" t="s">
        <v>6</v>
      </c>
      <c r="C84" s="480" t="e">
        <f>'Détail 2014'!O30</f>
        <v>#N/A</v>
      </c>
      <c r="D84" s="335" t="e">
        <f>'Détail 2014'!P30</f>
        <v>#N/A</v>
      </c>
      <c r="E84" s="335" t="e">
        <f>'Détail 2014'!Q30</f>
        <v>#N/A</v>
      </c>
      <c r="F84" s="335" t="e">
        <f>'Détail 2014'!R30</f>
        <v>#N/A</v>
      </c>
      <c r="G84" s="335" t="e">
        <f>'Détail 2014'!S30</f>
        <v>#N/A</v>
      </c>
      <c r="H84" s="418">
        <f>'Détail 2014'!T30</f>
        <v>0</v>
      </c>
      <c r="I84"/>
      <c r="J84"/>
      <c r="K84"/>
      <c r="L84" s="531"/>
      <c r="M84" s="311" t="s">
        <v>5</v>
      </c>
      <c r="N84" s="335">
        <f>'Détail 2015'!O31</f>
        <v>53</v>
      </c>
      <c r="O84" s="335">
        <f>'Détail 2015'!P31</f>
        <v>30</v>
      </c>
      <c r="P84" s="335">
        <f>'Détail 2015'!Q31</f>
        <v>31</v>
      </c>
      <c r="Q84" s="335">
        <f>'Détail 2015'!R31</f>
        <v>4</v>
      </c>
      <c r="R84" s="335">
        <f>'Détail 2015'!S31</f>
        <v>2</v>
      </c>
      <c r="S84" s="335"/>
      <c r="W84" s="645"/>
      <c r="X84" s="410" t="s">
        <v>6</v>
      </c>
      <c r="Y84" s="335">
        <f>'Détail 2016'!T30</f>
        <v>82</v>
      </c>
      <c r="Z84" s="335">
        <f>'Détail 2016'!U30</f>
        <v>29</v>
      </c>
      <c r="AA84" s="335">
        <f>'Détail 2016'!V30</f>
        <v>29</v>
      </c>
      <c r="AB84" s="335">
        <f>'Détail 2016'!W30</f>
        <v>3</v>
      </c>
      <c r="AC84" s="335">
        <f>'Détail 2016'!X30</f>
        <v>3</v>
      </c>
      <c r="AD84" s="570">
        <f>'Détail 2016'!Y30</f>
        <v>0</v>
      </c>
      <c r="AE84"/>
    </row>
    <row r="85" spans="1:30" ht="12">
      <c r="A85" s="670"/>
      <c r="B85" s="311" t="s">
        <v>5</v>
      </c>
      <c r="C85" s="480" t="e">
        <f>'Détail 2014'!O31</f>
        <v>#N/A</v>
      </c>
      <c r="D85" s="335" t="e">
        <f>'Détail 2014'!P31</f>
        <v>#N/A</v>
      </c>
      <c r="E85" s="335" t="e">
        <f>'Détail 2014'!Q31</f>
        <v>#N/A</v>
      </c>
      <c r="F85" s="335" t="e">
        <f>'Détail 2014'!R31</f>
        <v>#N/A</v>
      </c>
      <c r="G85" s="335" t="e">
        <f>'Détail 2014'!S31</f>
        <v>#N/A</v>
      </c>
      <c r="H85" s="418" t="e">
        <f>'Détail 2014'!T31</f>
        <v>#N/A</v>
      </c>
      <c r="L85" s="526"/>
      <c r="M85" s="311" t="s">
        <v>8</v>
      </c>
      <c r="N85" s="335">
        <f>'Détail 2015'!O32</f>
        <v>54</v>
      </c>
      <c r="O85" s="335">
        <f>'Détail 2015'!P32</f>
        <v>32</v>
      </c>
      <c r="P85" s="335">
        <f>'Détail 2015'!Q32</f>
        <v>40</v>
      </c>
      <c r="Q85" s="335">
        <f>'Détail 2015'!R32</f>
        <v>4</v>
      </c>
      <c r="R85" s="335">
        <f>'Détail 2015'!S32</f>
        <v>3</v>
      </c>
      <c r="S85" s="335"/>
      <c r="W85" s="645"/>
      <c r="X85" s="410" t="s">
        <v>5</v>
      </c>
      <c r="Y85" s="335">
        <f>'Détail 2016'!T31</f>
        <v>58</v>
      </c>
      <c r="Z85" s="335">
        <f>'Détail 2016'!U31</f>
        <v>25</v>
      </c>
      <c r="AA85" s="335">
        <f>'Détail 2016'!V31</f>
        <v>33</v>
      </c>
      <c r="AB85" s="335">
        <f>'Détail 2016'!W31</f>
        <v>3</v>
      </c>
      <c r="AC85" s="335">
        <f>'Détail 2016'!X31</f>
        <v>1</v>
      </c>
      <c r="AD85" s="570">
        <f>'Détail 2016'!Y31</f>
        <v>0</v>
      </c>
    </row>
    <row r="86" spans="1:30" ht="12.75" customHeight="1">
      <c r="A86" s="670"/>
      <c r="B86" s="311" t="s">
        <v>8</v>
      </c>
      <c r="C86" s="480" t="e">
        <f>'Détail 2014'!O32</f>
        <v>#N/A</v>
      </c>
      <c r="D86" s="335" t="e">
        <f>'Détail 2014'!P32</f>
        <v>#N/A</v>
      </c>
      <c r="E86" s="335" t="e">
        <f>'Détail 2014'!Q32</f>
        <v>#N/A</v>
      </c>
      <c r="F86" s="335" t="e">
        <f>'Détail 2014'!R32</f>
        <v>#N/A</v>
      </c>
      <c r="G86" s="335" t="e">
        <f>'Détail 2014'!S32</f>
        <v>#N/A</v>
      </c>
      <c r="H86" s="418" t="e">
        <f>'Détail 2014'!T32</f>
        <v>#N/A</v>
      </c>
      <c r="L86" s="527"/>
      <c r="M86" s="311" t="s">
        <v>4</v>
      </c>
      <c r="N86" s="335">
        <f>'Détail 2015'!O33</f>
        <v>40</v>
      </c>
      <c r="O86" s="335">
        <f>'Détail 2015'!P33</f>
        <v>40</v>
      </c>
      <c r="P86" s="335">
        <f>'Détail 2015'!Q33</f>
        <v>40</v>
      </c>
      <c r="Q86" s="335">
        <f>'Détail 2015'!R33</f>
        <v>2</v>
      </c>
      <c r="R86" s="335">
        <f>'Détail 2015'!S33</f>
        <v>2</v>
      </c>
      <c r="S86" s="335"/>
      <c r="W86" s="645"/>
      <c r="X86" s="410" t="s">
        <v>8</v>
      </c>
      <c r="Y86" s="335">
        <f>'Détail 2016'!T32</f>
        <v>54</v>
      </c>
      <c r="Z86" s="335">
        <f>'Détail 2016'!U32</f>
        <v>32</v>
      </c>
      <c r="AA86" s="335">
        <f>'Détail 2016'!V32</f>
        <v>40</v>
      </c>
      <c r="AB86" s="335">
        <f>'Détail 2016'!W32</f>
        <v>4</v>
      </c>
      <c r="AC86" s="335">
        <f>'Détail 2016'!X32</f>
        <v>3</v>
      </c>
      <c r="AD86" s="570">
        <f>'Détail 2016'!Y32</f>
        <v>0</v>
      </c>
    </row>
    <row r="87" spans="1:30" ht="12.75" thickBot="1">
      <c r="A87" s="670"/>
      <c r="B87" s="311" t="s">
        <v>4</v>
      </c>
      <c r="C87" s="480" t="e">
        <f>'Détail 2014'!O33</f>
        <v>#N/A</v>
      </c>
      <c r="D87" s="335" t="e">
        <f>'Détail 2014'!P33</f>
        <v>#N/A</v>
      </c>
      <c r="E87" s="335" t="e">
        <f>'Détail 2014'!Q33</f>
        <v>#N/A</v>
      </c>
      <c r="F87" s="335" t="e">
        <f>'Détail 2014'!R33</f>
        <v>#N/A</v>
      </c>
      <c r="G87" s="335" t="e">
        <f>'Détail 2014'!S33</f>
        <v>#N/A</v>
      </c>
      <c r="H87" s="418" t="e">
        <f>'Détail 2014'!T33</f>
        <v>#N/A</v>
      </c>
      <c r="L87" s="527"/>
      <c r="M87" s="311" t="s">
        <v>469</v>
      </c>
      <c r="N87" s="335">
        <f>'Détail 2015'!O34</f>
        <v>45</v>
      </c>
      <c r="O87" s="335"/>
      <c r="P87" s="335"/>
      <c r="Q87" s="335"/>
      <c r="R87" s="335"/>
      <c r="S87" s="335"/>
      <c r="W87" s="645"/>
      <c r="X87" s="410" t="s">
        <v>4</v>
      </c>
      <c r="Y87" s="335">
        <f>'Détail 2016'!T33</f>
        <v>40</v>
      </c>
      <c r="Z87" s="335">
        <f>'Détail 2016'!U33</f>
        <v>40</v>
      </c>
      <c r="AA87" s="335">
        <f>'Détail 2016'!V33</f>
        <v>40</v>
      </c>
      <c r="AB87" s="335">
        <f>'Détail 2016'!W33</f>
        <v>2</v>
      </c>
      <c r="AC87" s="335">
        <f>'Détail 2016'!X33</f>
        <v>2</v>
      </c>
      <c r="AD87" s="570">
        <f>'Détail 2016'!Y33</f>
        <v>0</v>
      </c>
    </row>
    <row r="88" spans="1:30" ht="12.75" thickBot="1">
      <c r="A88" s="651"/>
      <c r="B88" s="311" t="s">
        <v>469</v>
      </c>
      <c r="C88" s="481" t="e">
        <f>'Détail 2014'!O34</f>
        <v>#N/A</v>
      </c>
      <c r="D88" s="461" t="e">
        <f>'Détail 2014'!P34</f>
        <v>#N/A</v>
      </c>
      <c r="E88" s="461" t="e">
        <f>'Détail 2014'!Q34</f>
        <v>#N/A</v>
      </c>
      <c r="F88" s="461">
        <f>'Détail 2014'!R34</f>
        <v>0</v>
      </c>
      <c r="G88" s="461">
        <f>'Détail 2014'!S34</f>
        <v>0</v>
      </c>
      <c r="H88" s="497" t="e">
        <f>'Détail 2014'!T34</f>
        <v>#N/A</v>
      </c>
      <c r="L88" s="528"/>
      <c r="M88" s="553" t="s">
        <v>91</v>
      </c>
      <c r="N88" s="557">
        <f>'Détail 2015'!O35</f>
        <v>491</v>
      </c>
      <c r="O88" s="554">
        <f>'Détail 2015'!P35</f>
        <v>235</v>
      </c>
      <c r="P88" s="554">
        <f>'Détail 2015'!Q35</f>
        <v>310</v>
      </c>
      <c r="Q88" s="554">
        <f>'Détail 2015'!R35</f>
        <v>29</v>
      </c>
      <c r="R88" s="554">
        <f>'Détail 2015'!S35</f>
        <v>21</v>
      </c>
      <c r="S88" s="554">
        <f>'Détail 2015'!T35</f>
        <v>2</v>
      </c>
      <c r="W88" s="645"/>
      <c r="X88" s="410" t="s">
        <v>469</v>
      </c>
      <c r="Y88" s="335">
        <f>'Détail 2016'!T34</f>
        <v>45</v>
      </c>
      <c r="Z88" s="335"/>
      <c r="AA88" s="335"/>
      <c r="AB88" s="335"/>
      <c r="AC88" s="335"/>
      <c r="AD88" s="570">
        <f>'Détail 2016'!Y34</f>
        <v>0</v>
      </c>
    </row>
    <row r="89" spans="1:30" ht="21" customHeight="1" thickBot="1">
      <c r="A89" s="653"/>
      <c r="B89" s="482" t="s">
        <v>91</v>
      </c>
      <c r="C89" s="483" t="e">
        <f>SUM(C80:C88)</f>
        <v>#N/A</v>
      </c>
      <c r="D89" s="484" t="e">
        <f>SUM(D80:D87)</f>
        <v>#N/A</v>
      </c>
      <c r="E89" s="484" t="e">
        <f>SUM(E80:E87)</f>
        <v>#N/A</v>
      </c>
      <c r="F89" s="484" t="e">
        <f>SUM(F80:F87)</f>
        <v>#N/A</v>
      </c>
      <c r="G89" s="484" t="e">
        <f>SUM(G80:G87)</f>
        <v>#N/A</v>
      </c>
      <c r="H89" s="505" t="e">
        <f>SUM(H80:H87)</f>
        <v>#N/A</v>
      </c>
      <c r="L89" s="650" t="s">
        <v>111</v>
      </c>
      <c r="M89" s="470" t="s">
        <v>112</v>
      </c>
      <c r="N89" s="380">
        <f>'Détail 2015'!O36</f>
        <v>43</v>
      </c>
      <c r="O89" s="380">
        <f>'Détail 2015'!P36</f>
        <v>49</v>
      </c>
      <c r="P89" s="380">
        <f>'Détail 2015'!Q36</f>
        <v>43</v>
      </c>
      <c r="Q89" s="380">
        <f>'Détail 2015'!R36</f>
        <v>8</v>
      </c>
      <c r="R89" s="380">
        <f>'Détail 2015'!S36</f>
        <v>2</v>
      </c>
      <c r="S89" s="381"/>
      <c r="W89" s="645"/>
      <c r="X89" s="410" t="s">
        <v>584</v>
      </c>
      <c r="Y89" s="335">
        <f>'Détail 2016'!T35</f>
        <v>271</v>
      </c>
      <c r="Z89" s="335">
        <f>'Détail 2016'!U35</f>
        <v>206</v>
      </c>
      <c r="AA89" s="335">
        <f>'Détail 2016'!V35</f>
        <v>237</v>
      </c>
      <c r="AB89" s="335">
        <f>'Détail 2016'!W35</f>
        <v>67</v>
      </c>
      <c r="AC89" s="335">
        <f>'Détail 2016'!X35</f>
        <v>10</v>
      </c>
      <c r="AD89" s="570">
        <f>'Détail 2016'!Y35</f>
        <v>10</v>
      </c>
    </row>
    <row r="90" spans="1:30" ht="12" customHeight="1" thickBot="1">
      <c r="A90" s="665" t="s">
        <v>111</v>
      </c>
      <c r="B90" s="479" t="s">
        <v>112</v>
      </c>
      <c r="C90" s="478">
        <f>'Détail 2014'!O36</f>
        <v>41</v>
      </c>
      <c r="D90" s="462" t="e">
        <f>'Détail 2014'!P36</f>
        <v>#N/A</v>
      </c>
      <c r="E90" s="462" t="e">
        <f>'Détail 2014'!Q36</f>
        <v>#N/A</v>
      </c>
      <c r="F90" s="462" t="e">
        <f>'Détail 2014'!R36</f>
        <v>#N/A</v>
      </c>
      <c r="G90" s="462" t="e">
        <f>'Détail 2014'!S36</f>
        <v>#N/A</v>
      </c>
      <c r="H90" s="506">
        <f>'Détail 2014'!T36</f>
        <v>0</v>
      </c>
      <c r="L90" s="651"/>
      <c r="M90" s="471" t="s">
        <v>113</v>
      </c>
      <c r="N90" s="335">
        <f>'Détail 2015'!O37</f>
        <v>53</v>
      </c>
      <c r="O90" s="335">
        <f>'Détail 2015'!P37</f>
        <v>43</v>
      </c>
      <c r="P90" s="335">
        <f>'Détail 2015'!Q37</f>
        <v>44</v>
      </c>
      <c r="Q90" s="335">
        <f>'Détail 2015'!R37</f>
        <v>15</v>
      </c>
      <c r="R90" s="335">
        <f>'Détail 2015'!S37</f>
        <v>2</v>
      </c>
      <c r="S90" s="418">
        <f>'Détail 2015'!T37</f>
        <v>5</v>
      </c>
      <c r="W90" s="645"/>
      <c r="X90" s="409" t="s">
        <v>472</v>
      </c>
      <c r="Y90" s="335">
        <f>'Détail 2016'!T36</f>
        <v>324</v>
      </c>
      <c r="Z90" s="335">
        <f>'Détail 2016'!U36</f>
        <v>97</v>
      </c>
      <c r="AA90" s="335">
        <f>'Détail 2016'!V36</f>
        <v>171</v>
      </c>
      <c r="AB90" s="335">
        <f>'Détail 2016'!W36</f>
        <v>49</v>
      </c>
      <c r="AC90" s="335">
        <f>'Détail 2016'!X36</f>
        <v>32</v>
      </c>
      <c r="AD90" s="322">
        <f>'Détail 2016'!Y36</f>
        <v>16</v>
      </c>
    </row>
    <row r="91" spans="1:30" ht="12.75" thickBot="1">
      <c r="A91" s="666"/>
      <c r="B91" s="311" t="s">
        <v>113</v>
      </c>
      <c r="C91" s="480">
        <f>'Détail 2014'!O37</f>
        <v>52</v>
      </c>
      <c r="D91" s="335" t="e">
        <f>'Détail 2014'!P37</f>
        <v>#N/A</v>
      </c>
      <c r="E91" s="335" t="e">
        <f>'Détail 2014'!Q37</f>
        <v>#N/A</v>
      </c>
      <c r="F91" s="335" t="e">
        <f>'Détail 2014'!R37</f>
        <v>#N/A</v>
      </c>
      <c r="G91" s="335" t="e">
        <f>'Détail 2014'!S37</f>
        <v>#N/A</v>
      </c>
      <c r="H91" s="418">
        <f>'Détail 2014'!T37</f>
        <v>5</v>
      </c>
      <c r="L91" s="651"/>
      <c r="M91" s="471" t="s">
        <v>114</v>
      </c>
      <c r="N91" s="335">
        <f>'Détail 2015'!O38</f>
        <v>54</v>
      </c>
      <c r="O91" s="335">
        <f>'Détail 2015'!P38</f>
        <v>49</v>
      </c>
      <c r="P91" s="335">
        <f>'Détail 2015'!Q38</f>
        <v>42</v>
      </c>
      <c r="Q91" s="335">
        <f>'Détail 2015'!R38</f>
        <v>15</v>
      </c>
      <c r="R91" s="335">
        <f>'Détail 2015'!S38</f>
        <v>2</v>
      </c>
      <c r="S91" s="418">
        <f>'Détail 2015'!T38</f>
        <v>5</v>
      </c>
      <c r="W91" s="646"/>
      <c r="X91" s="494" t="s">
        <v>91</v>
      </c>
      <c r="Y91" s="483">
        <f>'Détail 2016'!T37</f>
        <v>1176</v>
      </c>
      <c r="Z91" s="484">
        <f>'Détail 2016'!U37</f>
        <v>618</v>
      </c>
      <c r="AA91" s="484">
        <f>'Détail 2016'!V37</f>
        <v>804</v>
      </c>
      <c r="AB91" s="484">
        <f>'Détail 2016'!W37</f>
        <v>149</v>
      </c>
      <c r="AC91" s="489">
        <f>'Détail 2016'!X37</f>
        <v>73</v>
      </c>
      <c r="AD91" s="505">
        <f>'Détail 2016'!Y37</f>
        <v>28</v>
      </c>
    </row>
    <row r="92" spans="1:30" ht="12" customHeight="1">
      <c r="A92" s="666"/>
      <c r="B92" s="311" t="s">
        <v>114</v>
      </c>
      <c r="C92" s="480">
        <f>'Détail 2014'!O38</f>
        <v>53</v>
      </c>
      <c r="D92" s="335" t="e">
        <f>'Détail 2014'!P38</f>
        <v>#N/A</v>
      </c>
      <c r="E92" s="335" t="e">
        <f>'Détail 2014'!Q38</f>
        <v>#N/A</v>
      </c>
      <c r="F92" s="335" t="e">
        <f>'Détail 2014'!R38</f>
        <v>#N/A</v>
      </c>
      <c r="G92" s="335" t="e">
        <f>'Détail 2014'!S38</f>
        <v>#N/A</v>
      </c>
      <c r="H92" s="418">
        <f>'Détail 2014'!T38</f>
        <v>5</v>
      </c>
      <c r="L92" s="651"/>
      <c r="M92" s="471" t="s">
        <v>115</v>
      </c>
      <c r="N92" s="335">
        <f>'Détail 2015'!O39</f>
        <v>58</v>
      </c>
      <c r="O92" s="335">
        <f>'Détail 2015'!P39</f>
        <v>43</v>
      </c>
      <c r="P92" s="335">
        <f>'Détail 2015'!Q39</f>
        <v>49</v>
      </c>
      <c r="Q92" s="335">
        <f>'Détail 2015'!R39</f>
        <v>3</v>
      </c>
      <c r="R92" s="335">
        <f>'Détail 2015'!S39</f>
        <v>2</v>
      </c>
      <c r="S92" s="382"/>
      <c r="W92" s="641" t="s">
        <v>70</v>
      </c>
      <c r="X92" s="422" t="s">
        <v>0</v>
      </c>
      <c r="Y92" s="380">
        <f>'Détail 2016'!T38</f>
        <v>182</v>
      </c>
      <c r="Z92" s="380">
        <f>'Détail 2016'!U38</f>
        <v>130</v>
      </c>
      <c r="AA92" s="380">
        <f>'Détail 2016'!V38</f>
        <v>57</v>
      </c>
      <c r="AB92" s="380">
        <f>'Détail 2016'!W38</f>
        <v>11</v>
      </c>
      <c r="AC92" s="380">
        <f>'Détail 2016'!X38</f>
        <v>2</v>
      </c>
      <c r="AD92" s="632">
        <f>'Détail 2016'!Y38</f>
        <v>0</v>
      </c>
    </row>
    <row r="93" spans="1:30" ht="12.75" thickBot="1">
      <c r="A93" s="666"/>
      <c r="B93" s="311" t="s">
        <v>115</v>
      </c>
      <c r="C93" s="480">
        <f>'Détail 2014'!O39</f>
        <v>63</v>
      </c>
      <c r="D93" s="335" t="e">
        <f>'Détail 2014'!P39</f>
        <v>#N/A</v>
      </c>
      <c r="E93" s="335" t="e">
        <f>'Détail 2014'!Q39</f>
        <v>#N/A</v>
      </c>
      <c r="F93" s="335" t="e">
        <f>'Détail 2014'!R39</f>
        <v>#N/A</v>
      </c>
      <c r="G93" s="335" t="e">
        <f>'Détail 2014'!S39</f>
        <v>#N/A</v>
      </c>
      <c r="H93" s="418">
        <f>'Détail 2014'!T39</f>
        <v>0</v>
      </c>
      <c r="L93" s="651"/>
      <c r="M93" s="562" t="s">
        <v>474</v>
      </c>
      <c r="N93" s="474">
        <f>'Détail 2015'!O40</f>
        <v>58</v>
      </c>
      <c r="O93" s="474">
        <f>'Détail 2015'!P40</f>
        <v>22</v>
      </c>
      <c r="P93" s="474">
        <f>'Détail 2015'!Q40</f>
        <v>54</v>
      </c>
      <c r="Q93" s="474">
        <f>'Détail 2015'!R40</f>
        <v>16</v>
      </c>
      <c r="R93" s="474">
        <f>'Détail 2015'!S40</f>
        <v>2</v>
      </c>
      <c r="S93" s="563"/>
      <c r="W93" s="642"/>
      <c r="X93" s="410" t="s">
        <v>86</v>
      </c>
      <c r="Y93" s="474"/>
      <c r="Z93" s="474">
        <f>'Détail 2016'!U39</f>
        <v>58</v>
      </c>
      <c r="AA93" s="474"/>
      <c r="AB93" s="474"/>
      <c r="AC93" s="474"/>
      <c r="AD93" s="570"/>
    </row>
    <row r="94" spans="1:30" ht="12.75" thickBot="1">
      <c r="A94" s="666"/>
      <c r="B94" s="311" t="s">
        <v>474</v>
      </c>
      <c r="C94" s="481" t="e">
        <f>'Détail 2014'!O40</f>
        <v>#N/A</v>
      </c>
      <c r="D94" s="461" t="e">
        <f>'Détail 2014'!P40</f>
        <v>#N/A</v>
      </c>
      <c r="E94" s="461" t="e">
        <f>'Détail 2014'!Q40</f>
        <v>#N/A</v>
      </c>
      <c r="F94" s="461" t="e">
        <f>'Détail 2014'!R40</f>
        <v>#N/A</v>
      </c>
      <c r="G94" s="461" t="e">
        <f>'Détail 2014'!S40</f>
        <v>#N/A</v>
      </c>
      <c r="H94" s="497" t="e">
        <f>'Détail 2014'!T40</f>
        <v>#N/A</v>
      </c>
      <c r="L94" s="651"/>
      <c r="M94" s="564" t="s">
        <v>91</v>
      </c>
      <c r="N94" s="565">
        <f>'Détail 2015'!O41</f>
        <v>266</v>
      </c>
      <c r="O94" s="550">
        <f>'Détail 2015'!P41</f>
        <v>206</v>
      </c>
      <c r="P94" s="550">
        <f>'Détail 2015'!Q41</f>
        <v>232</v>
      </c>
      <c r="Q94" s="550">
        <f>'Détail 2015'!R41</f>
        <v>57</v>
      </c>
      <c r="R94" s="550">
        <f>'Détail 2015'!S41</f>
        <v>10</v>
      </c>
      <c r="S94" s="566">
        <f>'Détail 2015'!T41</f>
        <v>10</v>
      </c>
      <c r="W94" s="643"/>
      <c r="X94" s="494" t="s">
        <v>91</v>
      </c>
      <c r="Y94" s="483">
        <f>SUM(Y92:Y93)</f>
        <v>182</v>
      </c>
      <c r="Z94" s="636">
        <f>SUM(Z92:Z93)</f>
        <v>188</v>
      </c>
      <c r="AA94" s="484">
        <f>SUM(AA92:AA93)</f>
        <v>57</v>
      </c>
      <c r="AB94" s="484">
        <f>SUM(AB92:AB93)</f>
        <v>11</v>
      </c>
      <c r="AC94" s="489">
        <f>SUM(AC92:AC93)</f>
        <v>2</v>
      </c>
      <c r="AD94" s="505"/>
    </row>
    <row r="95" spans="1:30" ht="12.75" thickBot="1">
      <c r="A95" s="667"/>
      <c r="B95" s="482" t="s">
        <v>91</v>
      </c>
      <c r="C95" s="483" t="e">
        <f aca="true" t="shared" si="9" ref="C95:H95">SUM(C90:C94)</f>
        <v>#N/A</v>
      </c>
      <c r="D95" s="483" t="e">
        <f t="shared" si="9"/>
        <v>#N/A</v>
      </c>
      <c r="E95" s="483" t="e">
        <f t="shared" si="9"/>
        <v>#N/A</v>
      </c>
      <c r="F95" s="483" t="e">
        <f t="shared" si="9"/>
        <v>#N/A</v>
      </c>
      <c r="G95" s="483" t="e">
        <f t="shared" si="9"/>
        <v>#N/A</v>
      </c>
      <c r="H95" s="483" t="e">
        <f t="shared" si="9"/>
        <v>#N/A</v>
      </c>
      <c r="L95" s="650" t="s">
        <v>70</v>
      </c>
      <c r="M95" s="470" t="s">
        <v>0</v>
      </c>
      <c r="N95" s="380">
        <f>'Détail 2015'!O42</f>
        <v>182</v>
      </c>
      <c r="O95" s="380">
        <f>'Détail 2015'!P42</f>
        <v>130</v>
      </c>
      <c r="P95" s="380">
        <f>'Détail 2015'!Q42</f>
        <v>57</v>
      </c>
      <c r="Q95" s="380">
        <f>'Détail 2015'!R42</f>
        <v>11</v>
      </c>
      <c r="R95" s="380">
        <f>'Détail 2015'!S42</f>
        <v>2</v>
      </c>
      <c r="S95" s="381"/>
      <c r="W95" s="644" t="s">
        <v>1</v>
      </c>
      <c r="X95" s="422" t="s">
        <v>56</v>
      </c>
      <c r="Y95" s="462">
        <f>'Détail 2016'!T41</f>
        <v>51</v>
      </c>
      <c r="Z95" s="462">
        <f>'Détail 2016'!U41</f>
        <v>20</v>
      </c>
      <c r="AA95" s="462">
        <f>'Détail 2016'!V41</f>
        <v>0</v>
      </c>
      <c r="AB95" s="462">
        <f>'Détail 2016'!W41</f>
        <v>0</v>
      </c>
      <c r="AC95" s="462">
        <f>'Détail 2016'!X41</f>
        <v>0</v>
      </c>
      <c r="AD95" s="632">
        <f>'Détail 2016'!Y41</f>
        <v>0</v>
      </c>
    </row>
    <row r="96" spans="1:30" ht="12.75" thickBot="1">
      <c r="A96" s="654" t="s">
        <v>70</v>
      </c>
      <c r="B96" s="476" t="s">
        <v>0</v>
      </c>
      <c r="C96" s="478">
        <f>'Détail 2014'!O42</f>
        <v>182</v>
      </c>
      <c r="D96" s="462">
        <f>'Détail 2014'!P42</f>
        <v>135</v>
      </c>
      <c r="E96" s="462">
        <f>'Détail 2014'!Q42</f>
        <v>52</v>
      </c>
      <c r="F96" s="462">
        <f>'Détail 2014'!R42</f>
        <v>11</v>
      </c>
      <c r="G96" s="335">
        <f>'Détail 2014'!S42</f>
        <v>2</v>
      </c>
      <c r="H96" s="506"/>
      <c r="I96" s="95"/>
      <c r="L96" s="651"/>
      <c r="M96" s="562" t="s">
        <v>86</v>
      </c>
      <c r="N96" s="474"/>
      <c r="O96" s="474">
        <f>'Détail 2015'!P43</f>
        <v>58</v>
      </c>
      <c r="P96" s="474"/>
      <c r="Q96" s="474"/>
      <c r="R96" s="474"/>
      <c r="S96" s="563"/>
      <c r="W96" s="645"/>
      <c r="X96" s="410" t="s">
        <v>55</v>
      </c>
      <c r="Y96" s="593">
        <f>'Détail 2016'!T42</f>
        <v>39</v>
      </c>
      <c r="Z96" s="593">
        <f>'Détail 2016'!U42</f>
        <v>28</v>
      </c>
      <c r="AA96" s="335">
        <f>'Détail 2016'!V42</f>
        <v>0</v>
      </c>
      <c r="AB96" s="335">
        <f>'Détail 2016'!W42</f>
        <v>0</v>
      </c>
      <c r="AC96" s="335">
        <f>'Détail 2016'!X42</f>
        <v>0</v>
      </c>
      <c r="AD96" s="570">
        <f>'Détail 2016'!Y42</f>
        <v>0</v>
      </c>
    </row>
    <row r="97" spans="1:30" ht="12.75" thickBot="1">
      <c r="A97" s="655"/>
      <c r="B97" s="208" t="s">
        <v>86</v>
      </c>
      <c r="C97" s="485"/>
      <c r="D97" s="461">
        <f>'Détail 2014'!P43</f>
        <v>58</v>
      </c>
      <c r="E97" s="486"/>
      <c r="F97" s="486"/>
      <c r="G97" s="487"/>
      <c r="H97" s="507"/>
      <c r="L97" s="652"/>
      <c r="M97" s="558" t="s">
        <v>91</v>
      </c>
      <c r="N97" s="559">
        <f>'Détail 2015'!O44</f>
        <v>182</v>
      </c>
      <c r="O97" s="560">
        <f>'Détail 2015'!P44</f>
        <v>188</v>
      </c>
      <c r="P97" s="549">
        <f>'Détail 2015'!Q44</f>
        <v>57</v>
      </c>
      <c r="Q97" s="549">
        <f>'Détail 2015'!R44</f>
        <v>11</v>
      </c>
      <c r="R97" s="549">
        <f>'Détail 2015'!S44</f>
        <v>2</v>
      </c>
      <c r="S97" s="561"/>
      <c r="W97" s="645"/>
      <c r="X97" s="555" t="s">
        <v>3</v>
      </c>
      <c r="Y97" s="593">
        <f>'Détail 2016'!T43</f>
        <v>31</v>
      </c>
      <c r="Z97" s="593">
        <f>'Détail 2016'!U43</f>
        <v>18</v>
      </c>
      <c r="AA97" s="335">
        <f>'Détail 2016'!V43</f>
        <v>37</v>
      </c>
      <c r="AB97" s="335">
        <f>'Détail 2016'!W43</f>
        <v>37</v>
      </c>
      <c r="AC97" s="335">
        <f>'Détail 2016'!X43</f>
        <v>4</v>
      </c>
      <c r="AD97" s="570">
        <f>'Détail 2016'!Y43</f>
        <v>0</v>
      </c>
    </row>
    <row r="98" spans="1:31" ht="12.75" thickBot="1">
      <c r="A98" s="652"/>
      <c r="B98" s="482" t="s">
        <v>91</v>
      </c>
      <c r="C98" s="488">
        <f>SUM(C96:C97)</f>
        <v>182</v>
      </c>
      <c r="D98" s="489">
        <f>SUM(D96:D97)</f>
        <v>193</v>
      </c>
      <c r="E98" s="484">
        <f>SUM(E96:E97)</f>
        <v>52</v>
      </c>
      <c r="F98" s="484">
        <f>SUM(F96:F97)</f>
        <v>11</v>
      </c>
      <c r="G98" s="484">
        <f>SUM(G96:G97)</f>
        <v>2</v>
      </c>
      <c r="H98" s="505"/>
      <c r="I98" s="39"/>
      <c r="J98" s="39"/>
      <c r="K98" s="39"/>
      <c r="L98" s="650" t="s">
        <v>1</v>
      </c>
      <c r="M98" s="22" t="s">
        <v>56</v>
      </c>
      <c r="N98" s="462">
        <f>'Détail 2015'!O45</f>
        <v>51</v>
      </c>
      <c r="O98" s="462">
        <f>'Détail 2015'!P45</f>
        <v>21</v>
      </c>
      <c r="P98" s="462"/>
      <c r="Q98" s="462"/>
      <c r="R98" s="462"/>
      <c r="S98" s="556"/>
      <c r="W98" s="646"/>
      <c r="X98" s="43" t="s">
        <v>528</v>
      </c>
      <c r="Y98" s="335">
        <f>'Détail 2016'!T44</f>
        <v>20</v>
      </c>
      <c r="Z98" s="335">
        <f>'Détail 2016'!U44</f>
        <v>0</v>
      </c>
      <c r="AA98" s="335">
        <f>'Détail 2016'!V44</f>
        <v>6</v>
      </c>
      <c r="AB98" s="335">
        <f>'Détail 2016'!W44</f>
        <v>6</v>
      </c>
      <c r="AC98" s="335">
        <f>'Détail 2016'!X44</f>
        <v>2</v>
      </c>
      <c r="AD98" s="633">
        <f>'Détail 2016'!Y44</f>
        <v>1</v>
      </c>
      <c r="AE98" s="95" t="s">
        <v>124</v>
      </c>
    </row>
    <row r="99" spans="1:31" ht="12.75" thickBot="1">
      <c r="A99" s="654" t="s">
        <v>1</v>
      </c>
      <c r="B99" s="470" t="s">
        <v>56</v>
      </c>
      <c r="C99" s="462" t="e">
        <f>'Détail 2014'!O45</f>
        <v>#N/A</v>
      </c>
      <c r="D99" s="462" t="e">
        <f>'Détail 2014'!P45</f>
        <v>#N/A</v>
      </c>
      <c r="E99" s="475"/>
      <c r="F99" s="475"/>
      <c r="G99" s="475"/>
      <c r="H99" s="508"/>
      <c r="L99" s="651"/>
      <c r="M99" s="410" t="s">
        <v>55</v>
      </c>
      <c r="N99" s="548">
        <f>'Détail 2015'!O46</f>
        <v>39</v>
      </c>
      <c r="O99" s="548">
        <f>'Détail 2015'!P46</f>
        <v>34</v>
      </c>
      <c r="P99" s="335"/>
      <c r="Q99" s="335"/>
      <c r="R99" s="335"/>
      <c r="S99" s="548"/>
      <c r="W99" s="622" t="s">
        <v>91</v>
      </c>
      <c r="X99" s="623"/>
      <c r="Y99" s="397">
        <f aca="true" t="shared" si="10" ref="Y99:AD99">SUM(Y95:Y98)+Y91+Y94+Y79+Y64+SUM(Y65:Y67)</f>
        <v>4693</v>
      </c>
      <c r="Z99" s="397">
        <f t="shared" si="10"/>
        <v>3530</v>
      </c>
      <c r="AA99" s="397">
        <f t="shared" si="10"/>
        <v>3731</v>
      </c>
      <c r="AB99" s="397">
        <f t="shared" si="10"/>
        <v>1978</v>
      </c>
      <c r="AC99" s="397">
        <f t="shared" si="10"/>
        <v>582</v>
      </c>
      <c r="AD99" s="399">
        <f t="shared" si="10"/>
        <v>451</v>
      </c>
      <c r="AE99" s="635"/>
    </row>
    <row r="100" spans="1:30" ht="12" customHeight="1">
      <c r="A100" s="655"/>
      <c r="B100" s="471" t="s">
        <v>55</v>
      </c>
      <c r="C100" s="335" t="e">
        <f>'Détail 2014'!O46</f>
        <v>#N/A</v>
      </c>
      <c r="D100" s="335" t="e">
        <f>'Détail 2014'!P46</f>
        <v>#N/A</v>
      </c>
      <c r="E100" s="377"/>
      <c r="F100" s="377"/>
      <c r="G100" s="377"/>
      <c r="H100" s="509"/>
      <c r="L100" s="651"/>
      <c r="M100" s="555" t="s">
        <v>3</v>
      </c>
      <c r="N100" s="548">
        <f>'Détail 2015'!O47</f>
        <v>45</v>
      </c>
      <c r="O100" s="548">
        <f>'Détail 2015'!P47</f>
        <v>19</v>
      </c>
      <c r="P100" s="335">
        <f>'Détail 2015'!Q47</f>
        <v>37</v>
      </c>
      <c r="Q100" s="335">
        <f>'Détail 2015'!R47</f>
        <v>37</v>
      </c>
      <c r="R100" s="335">
        <f>'Détail 2015'!S47</f>
        <v>4</v>
      </c>
      <c r="S100" s="548"/>
      <c r="W100" s="635" t="s">
        <v>587</v>
      </c>
      <c r="X100" s="635"/>
      <c r="Y100" s="635"/>
      <c r="Z100" s="635"/>
      <c r="AA100" s="635"/>
      <c r="AB100" s="635"/>
      <c r="AC100" s="635"/>
      <c r="AD100" s="635"/>
    </row>
    <row r="101" spans="1:30" ht="12.75" thickBot="1">
      <c r="A101" s="655"/>
      <c r="B101" s="472" t="s">
        <v>3</v>
      </c>
      <c r="C101" s="335" t="e">
        <f>'Détail 2014'!O47</f>
        <v>#N/A</v>
      </c>
      <c r="D101" s="335" t="e">
        <f>'Détail 2014'!P47</f>
        <v>#N/A</v>
      </c>
      <c r="E101" s="335">
        <f>'Détail 2014'!Q47</f>
        <v>49</v>
      </c>
      <c r="F101" s="335">
        <f>'Détail 2014'!R47</f>
        <v>39</v>
      </c>
      <c r="G101" s="335">
        <f>'Détail 2014'!S47</f>
        <v>4</v>
      </c>
      <c r="H101" s="498"/>
      <c r="L101" s="653"/>
      <c r="M101" s="555" t="s">
        <v>528</v>
      </c>
      <c r="N101" s="335"/>
      <c r="O101" s="335"/>
      <c r="P101" s="335"/>
      <c r="Q101" s="335">
        <f>'Détail 2015'!R48</f>
        <v>6</v>
      </c>
      <c r="R101" s="335">
        <f>'Détail 2015'!S48</f>
        <v>2</v>
      </c>
      <c r="S101" s="335">
        <f>'Détail 2015'!T48</f>
        <v>1</v>
      </c>
      <c r="W101" s="637" t="s">
        <v>546</v>
      </c>
      <c r="X101" s="637"/>
      <c r="Y101" s="637"/>
      <c r="Z101" s="637"/>
      <c r="AA101" s="637"/>
      <c r="AB101" s="637"/>
      <c r="AC101" s="637"/>
      <c r="AD101" s="637"/>
    </row>
    <row r="102" spans="1:19" ht="12.75" thickBot="1">
      <c r="A102" s="652"/>
      <c r="B102" s="473" t="s">
        <v>528</v>
      </c>
      <c r="C102" s="474"/>
      <c r="D102" s="474"/>
      <c r="E102" s="474"/>
      <c r="F102" s="474">
        <v>6</v>
      </c>
      <c r="G102" s="474"/>
      <c r="H102" s="406"/>
      <c r="L102" s="94" t="s">
        <v>91</v>
      </c>
      <c r="M102" s="93"/>
      <c r="N102" s="371" t="e">
        <f>SUM(N98:N100)+N97+N94+N88+N78+N68+N66+N65+N67</f>
        <v>#N/A</v>
      </c>
      <c r="O102" s="371" t="e">
        <f>SUM(O98:O100)+O97+O94+O88+O78+O68+O66+O65+O67</f>
        <v>#N/A</v>
      </c>
      <c r="P102" s="371" t="e">
        <f>SUM(P98:P100)+P97+P94+P88+P78+P68+P66+P65+P67</f>
        <v>#N/A</v>
      </c>
      <c r="Q102" s="371">
        <f>SUM(Q98:Q101)+Q97+Q94+Q88+Q78+Q68+Q66+Q65</f>
        <v>1935</v>
      </c>
      <c r="R102" s="371" t="e">
        <f>SUM(R98:R101)+R97+R94+R88+R78+R68+R66+R65</f>
        <v>#N/A</v>
      </c>
      <c r="S102" s="371" t="e">
        <f>SUM(S98:S101)+S97+S94+S88+S78+S68+S66+S65</f>
        <v>#N/A</v>
      </c>
    </row>
    <row r="103" spans="1:25" ht="12">
      <c r="A103" s="94" t="s">
        <v>91</v>
      </c>
      <c r="B103" s="93"/>
      <c r="C103" s="371" t="e">
        <f>SUM(C99:C101)+C98+C95+C89+C79+C68+C66+C65+C67</f>
        <v>#N/A</v>
      </c>
      <c r="D103" s="371" t="e">
        <f>SUM(D99:D101)+D98+D95+D89+D79+D68+D66+D65+D67</f>
        <v>#N/A</v>
      </c>
      <c r="E103" s="371" t="e">
        <f>SUM(E99:E101)+E98+E95+E89+E79+E68+E66+E65+E67</f>
        <v>#N/A</v>
      </c>
      <c r="F103" s="371" t="e">
        <f>SUM(F99:F101)+F98+F95+F89+F79+F68+F66+F65</f>
        <v>#N/A</v>
      </c>
      <c r="G103" s="371" t="e">
        <f>SUM(G99:G101)+G98+G95+G89+G79+G68+G66+G65</f>
        <v>#N/A</v>
      </c>
      <c r="H103" s="371" t="e">
        <f>SUM(H99:H101)+H98+H95+H89+H79+H68+H66+H65</f>
        <v>#N/A</v>
      </c>
      <c r="L103" s="625" t="s">
        <v>549</v>
      </c>
      <c r="X103" s="321"/>
      <c r="Y103" t="s">
        <v>121</v>
      </c>
    </row>
    <row r="104" spans="1:25" ht="12">
      <c r="A104" s="1" t="s">
        <v>530</v>
      </c>
      <c r="B104" s="1"/>
      <c r="C104" s="1"/>
      <c r="D104" s="1"/>
      <c r="E104" s="1"/>
      <c r="F104" s="1"/>
      <c r="G104" s="1"/>
      <c r="H104" s="95"/>
      <c r="L104" s="625" t="s">
        <v>546</v>
      </c>
      <c r="X104" s="322"/>
      <c r="Y104" t="s">
        <v>122</v>
      </c>
    </row>
    <row r="105" spans="1:24" ht="12" customHeight="1">
      <c r="A105" s="637" t="s">
        <v>120</v>
      </c>
      <c r="B105" s="637"/>
      <c r="C105" s="637"/>
      <c r="D105" s="637"/>
      <c r="E105" s="637"/>
      <c r="F105" s="637"/>
      <c r="G105" s="637"/>
      <c r="H105" s="637"/>
      <c r="N105" s="624"/>
      <c r="O105" s="624"/>
      <c r="P105" s="624"/>
      <c r="Q105" s="624"/>
      <c r="R105" s="624"/>
      <c r="S105" s="624"/>
      <c r="T105" s="624"/>
      <c r="U105" s="592"/>
      <c r="V105" s="592"/>
      <c r="W105" s="592"/>
      <c r="X105" s="592"/>
    </row>
    <row r="106" spans="14:24" ht="12" customHeight="1">
      <c r="N106" s="624"/>
      <c r="O106" s="624"/>
      <c r="P106" s="624"/>
      <c r="Q106" s="624"/>
      <c r="R106" s="624"/>
      <c r="S106" s="624"/>
      <c r="T106" s="624"/>
      <c r="U106" s="591"/>
      <c r="V106" s="591"/>
      <c r="W106" s="591"/>
      <c r="X106" s="552"/>
    </row>
    <row r="108" ht="18">
      <c r="W108" s="247" t="s">
        <v>588</v>
      </c>
    </row>
    <row r="109" ht="15">
      <c r="W109" s="442" t="s">
        <v>512</v>
      </c>
    </row>
    <row r="128" ht="12.75" customHeight="1"/>
    <row r="134" ht="12.75" customHeight="1"/>
    <row r="162" ht="12">
      <c r="Q162" s="85"/>
    </row>
    <row r="169" ht="12.75" customHeight="1"/>
    <row r="172" ht="12.75" customHeight="1"/>
    <row r="179" ht="13.5" customHeight="1"/>
    <row r="185" ht="12">
      <c r="AD185" s="215"/>
    </row>
    <row r="186" ht="13.5" customHeight="1"/>
    <row r="203" ht="12.75" customHeight="1"/>
    <row r="217" ht="26.25" customHeight="1"/>
  </sheetData>
  <sheetProtection/>
  <mergeCells count="63">
    <mergeCell ref="AF75:AJ76"/>
    <mergeCell ref="AF68:AJ73"/>
    <mergeCell ref="W26:W35"/>
    <mergeCell ref="W15:W25"/>
    <mergeCell ref="N63:P63"/>
    <mergeCell ref="W55:AD55"/>
    <mergeCell ref="W57:AD57"/>
    <mergeCell ref="Y63:AA63"/>
    <mergeCell ref="L69:L78"/>
    <mergeCell ref="L89:L94"/>
    <mergeCell ref="L55:S56"/>
    <mergeCell ref="L57:S57"/>
    <mergeCell ref="L36:L41"/>
    <mergeCell ref="L42:L44"/>
    <mergeCell ref="L45:L47"/>
    <mergeCell ref="L50:S50"/>
    <mergeCell ref="L59:L65"/>
    <mergeCell ref="L66:L68"/>
    <mergeCell ref="W1:AD2"/>
    <mergeCell ref="W3:AD3"/>
    <mergeCell ref="A45:A47"/>
    <mergeCell ref="A42:A44"/>
    <mergeCell ref="A26:A35"/>
    <mergeCell ref="A15:A25"/>
    <mergeCell ref="A12:A14"/>
    <mergeCell ref="A5:A11"/>
    <mergeCell ref="W45:W47"/>
    <mergeCell ref="W42:W44"/>
    <mergeCell ref="L15:L25"/>
    <mergeCell ref="L26:L35"/>
    <mergeCell ref="A1:H2"/>
    <mergeCell ref="A3:H3"/>
    <mergeCell ref="L1:S2"/>
    <mergeCell ref="L3:S3"/>
    <mergeCell ref="L5:L11"/>
    <mergeCell ref="L12:L14"/>
    <mergeCell ref="A90:A95"/>
    <mergeCell ref="A96:A98"/>
    <mergeCell ref="A36:A41"/>
    <mergeCell ref="AF8:AJ13"/>
    <mergeCell ref="AF15:AJ16"/>
    <mergeCell ref="A50:H50"/>
    <mergeCell ref="W12:W14"/>
    <mergeCell ref="W5:W11"/>
    <mergeCell ref="W50:AD50"/>
    <mergeCell ref="W36:W41"/>
    <mergeCell ref="L95:L97"/>
    <mergeCell ref="L98:L101"/>
    <mergeCell ref="A105:H105"/>
    <mergeCell ref="A99:A102"/>
    <mergeCell ref="A55:H56"/>
    <mergeCell ref="A57:H57"/>
    <mergeCell ref="A59:A65"/>
    <mergeCell ref="A66:A68"/>
    <mergeCell ref="A69:A79"/>
    <mergeCell ref="A80:A89"/>
    <mergeCell ref="W101:AD101"/>
    <mergeCell ref="W68:W79"/>
    <mergeCell ref="W92:W94"/>
    <mergeCell ref="W95:W98"/>
    <mergeCell ref="W59:W64"/>
    <mergeCell ref="W65:W67"/>
    <mergeCell ref="W80:W91"/>
  </mergeCells>
  <conditionalFormatting sqref="Q42:Q43 N45:Q47 N36:Q40 N5:Q10 N12:Q24 N26:Q34 H96:H97 C102:H102">
    <cfRule type="cellIs" priority="56" dxfId="1" operator="greaterThan" stopIfTrue="1">
      <formula>Synthèse!IN5</formula>
    </cfRule>
  </conditionalFormatting>
  <conditionalFormatting sqref="Q45:Q47 N42:Q43 N36:Q40 N5:Q10 N12:Q24 N26:Q34 G99:H101 C102:H102">
    <cfRule type="cellIs" priority="55" dxfId="0" operator="lessThan" stopIfTrue="1">
      <formula>Synthèse!IN5</formula>
    </cfRule>
  </conditionalFormatting>
  <conditionalFormatting sqref="R8:R10 R5:R6 R42:R43 R45:R47 R36:R40 R12:R24 R26:R34 N66:S76">
    <cfRule type="cellIs" priority="50" dxfId="1" operator="greaterThan" stopIfTrue="1">
      <formula>Synthèse!#REF!</formula>
    </cfRule>
  </conditionalFormatting>
  <conditionalFormatting sqref="R8:R10 R5:R6 R45:R47 R42:R43 R36:R40 R12:R24 R26:R34 N66:S76">
    <cfRule type="cellIs" priority="49" dxfId="0" operator="lessThan" stopIfTrue="1">
      <formula>Synthèse!#REF!</formula>
    </cfRule>
  </conditionalFormatting>
  <conditionalFormatting sqref="S42:S43 S45:S47 S36:S40 S5:S10 S12:S24 S26:S34">
    <cfRule type="cellIs" priority="57" dxfId="1" operator="greaterThan" stopIfTrue="1">
      <formula>Synthèse!#REF!</formula>
    </cfRule>
  </conditionalFormatting>
  <conditionalFormatting sqref="S45:S47 S42:S43 S36:S40 S5:S10 S12:S24 S26:S34">
    <cfRule type="cellIs" priority="71" dxfId="0" operator="lessThan" stopIfTrue="1">
      <formula>Synthèse!#REF!</formula>
    </cfRule>
  </conditionalFormatting>
  <conditionalFormatting sqref="Y42:AB43 Y45:AD47 Y26:AD34 Y36:AD40 Y5:AB10 AC5:AC6 AC8:AC10 AD5:AD10 Y12:AD24">
    <cfRule type="cellIs" priority="72" dxfId="1" operator="greaterThan" stopIfTrue="1">
      <formula>Synthèse!#REF!</formula>
    </cfRule>
  </conditionalFormatting>
  <conditionalFormatting sqref="Y45:AB47 Y42:AD43 Y26:AD34 Y36:AD40 Y5:AB10 AC5:AC6 AC8:AC10 AD5:AD10 Y12:AD24">
    <cfRule type="cellIs" priority="86" dxfId="0" operator="lessThan" stopIfTrue="1">
      <formula>Synthèse!#REF!</formula>
    </cfRule>
  </conditionalFormatting>
  <conditionalFormatting sqref="AC42:AC43">
    <cfRule type="cellIs" priority="88" dxfId="1" operator="greaterThan" stopIfTrue="1">
      <formula>Synthèse!#REF!</formula>
    </cfRule>
  </conditionalFormatting>
  <conditionalFormatting sqref="AC45:AC47">
    <cfRule type="cellIs" priority="101" dxfId="0" operator="lessThan" stopIfTrue="1">
      <formula>Synthèse!#REF!</formula>
    </cfRule>
  </conditionalFormatting>
  <conditionalFormatting sqref="AD42:AD43">
    <cfRule type="cellIs" priority="103" dxfId="1" operator="greaterThan" stopIfTrue="1">
      <formula>Synthèse!#REF!</formula>
    </cfRule>
  </conditionalFormatting>
  <conditionalFormatting sqref="AD45:AD47">
    <cfRule type="cellIs" priority="114" dxfId="0" operator="lessThan" stopIfTrue="1">
      <formula>Synthèse!#REF!</formula>
    </cfRule>
  </conditionalFormatting>
  <conditionalFormatting sqref="N42:N43">
    <cfRule type="cellIs" priority="115" dxfId="1" operator="greaterThan" stopIfTrue="1">
      <formula>Synthèse!#REF!</formula>
    </cfRule>
  </conditionalFormatting>
  <conditionalFormatting sqref="N45:N47">
    <cfRule type="cellIs" priority="139" dxfId="0" operator="lessThan" stopIfTrue="1">
      <formula>Synthèse!#REF!</formula>
    </cfRule>
  </conditionalFormatting>
  <conditionalFormatting sqref="O42:O43">
    <cfRule type="cellIs" priority="156" dxfId="1" operator="greaterThan" stopIfTrue="1">
      <formula>Synthèse!#REF!</formula>
    </cfRule>
  </conditionalFormatting>
  <conditionalFormatting sqref="O45:O47">
    <cfRule type="cellIs" priority="177" dxfId="0" operator="lessThan" stopIfTrue="1">
      <formula>Synthèse!#REF!</formula>
    </cfRule>
  </conditionalFormatting>
  <conditionalFormatting sqref="P42:P43">
    <cfRule type="cellIs" priority="178" dxfId="1" operator="greaterThan" stopIfTrue="1">
      <formula>Synthèse!#REF!</formula>
    </cfRule>
  </conditionalFormatting>
  <conditionalFormatting sqref="P45:P47">
    <cfRule type="cellIs" priority="199" dxfId="0" operator="lessThan" stopIfTrue="1">
      <formula>Synthèse!#REF!</formula>
    </cfRule>
  </conditionalFormatting>
  <conditionalFormatting sqref="C66:H78 C80:H88 C90:H94 C96:F97 C99:H101 C59:F64 H59:H64 G59:G60 G62:G64 D96:G96">
    <cfRule type="cellIs" priority="48" dxfId="1" operator="greaterThan" stopIfTrue="1">
      <formula>Synthèse!#REF!</formula>
    </cfRule>
  </conditionalFormatting>
  <conditionalFormatting sqref="C66:H78 C80:H88 C90:H94 C99:F101 E101:G101 C59:F64 H59:H64 G59:G60 G62:G64 C96:H97">
    <cfRule type="cellIs" priority="47" dxfId="0" operator="lessThan" stopIfTrue="1">
      <formula>Synthèse!#REF!</formula>
    </cfRule>
  </conditionalFormatting>
  <conditionalFormatting sqref="N59:S60 N64:S64 N63 Q63:S63 N62:S62 N61:Q61 S61">
    <cfRule type="cellIs" priority="30" dxfId="1" operator="greaterThan" stopIfTrue="1">
      <formula>Synthèse!#REF!</formula>
    </cfRule>
  </conditionalFormatting>
  <conditionalFormatting sqref="N59:S60 N64:S64 N63 Q63:S63 N62:S62 N61:Q61 S61">
    <cfRule type="cellIs" priority="29" dxfId="0" operator="lessThan" stopIfTrue="1">
      <formula>Synthèse!#REF!</formula>
    </cfRule>
  </conditionalFormatting>
  <conditionalFormatting sqref="N77:S77 N89:S93 N95:S96 N79:S87 N98:S101">
    <cfRule type="cellIs" priority="201" dxfId="1" operator="greaterThan" stopIfTrue="1">
      <formula>Synthèse!#REF!</formula>
    </cfRule>
  </conditionalFormatting>
  <conditionalFormatting sqref="N77:S77 N89:S93 N95:S96 N79:S87 N98:S101">
    <cfRule type="cellIs" priority="207" dxfId="0" operator="lessThan" stopIfTrue="1">
      <formula>Synthèse!#REF!</formula>
    </cfRule>
  </conditionalFormatting>
  <conditionalFormatting sqref="Y65:AC67">
    <cfRule type="cellIs" priority="14" dxfId="1" operator="greaterThan" stopIfTrue="1">
      <formula>Synthèse!#REF!</formula>
    </cfRule>
  </conditionalFormatting>
  <conditionalFormatting sqref="Y65:AC67">
    <cfRule type="cellIs" priority="13" dxfId="0" operator="lessThan" stopIfTrue="1">
      <formula>Synthèse!#REF!</formula>
    </cfRule>
  </conditionalFormatting>
  <conditionalFormatting sqref="Y59:AD60 Y62:AD62 Y61:AB61 AD61">
    <cfRule type="cellIs" priority="26" dxfId="1" operator="greaterThan" stopIfTrue="1">
      <formula>Synthèse!#REF!</formula>
    </cfRule>
  </conditionalFormatting>
  <conditionalFormatting sqref="Y59:AD60 Y62:AD62 Y61:AB61 AD61">
    <cfRule type="cellIs" priority="25" dxfId="0" operator="lessThan" stopIfTrue="1">
      <formula>Synthèse!#REF!</formula>
    </cfRule>
  </conditionalFormatting>
  <conditionalFormatting sqref="Y63 AB63:AD63">
    <cfRule type="cellIs" priority="24" dxfId="1" operator="greaterThan" stopIfTrue="1">
      <formula>Synthèse!#REF!</formula>
    </cfRule>
  </conditionalFormatting>
  <conditionalFormatting sqref="Y63 AB63:AD63">
    <cfRule type="cellIs" priority="23" dxfId="0" operator="lessThan" stopIfTrue="1">
      <formula>Synthèse!#REF!</formula>
    </cfRule>
  </conditionalFormatting>
  <conditionalFormatting sqref="Y68:AC73">
    <cfRule type="cellIs" priority="16" dxfId="1" operator="greaterThan" stopIfTrue="1">
      <formula>Synthèse!#REF!</formula>
    </cfRule>
  </conditionalFormatting>
  <conditionalFormatting sqref="Y68:AC73">
    <cfRule type="cellIs" priority="15" dxfId="0" operator="lessThan" stopIfTrue="1">
      <formula>Synthèse!#REF!</formula>
    </cfRule>
  </conditionalFormatting>
  <conditionalFormatting sqref="Y80:AC88">
    <cfRule type="cellIs" priority="11" dxfId="1" operator="greaterThan" stopIfTrue="1">
      <formula>Synthèse!#REF!</formula>
    </cfRule>
  </conditionalFormatting>
  <conditionalFormatting sqref="Y80:AC88">
    <cfRule type="cellIs" priority="12" dxfId="0" operator="lessThan" stopIfTrue="1">
      <formula>Synthèse!#REF!</formula>
    </cfRule>
  </conditionalFormatting>
  <conditionalFormatting sqref="Y92:AC93">
    <cfRule type="cellIs" priority="9" dxfId="1" operator="greaterThan" stopIfTrue="1">
      <formula>Synthèse!#REF!</formula>
    </cfRule>
  </conditionalFormatting>
  <conditionalFormatting sqref="Y92:AC93">
    <cfRule type="cellIs" priority="10" dxfId="0" operator="lessThan" stopIfTrue="1">
      <formula>Synthèse!#REF!</formula>
    </cfRule>
  </conditionalFormatting>
  <conditionalFormatting sqref="Y95:AC98">
    <cfRule type="cellIs" priority="7" dxfId="1" operator="greaterThan" stopIfTrue="1">
      <formula>Synthèse!#REF!</formula>
    </cfRule>
  </conditionalFormatting>
  <conditionalFormatting sqref="Y95:AC98">
    <cfRule type="cellIs" priority="8" dxfId="0" operator="lessThan" stopIfTrue="1">
      <formula>Synthèse!#REF!</formula>
    </cfRule>
  </conditionalFormatting>
  <conditionalFormatting sqref="Y90:AC90">
    <cfRule type="cellIs" priority="5" dxfId="1" operator="greaterThan" stopIfTrue="1">
      <formula>Synthèse!#REF!</formula>
    </cfRule>
  </conditionalFormatting>
  <conditionalFormatting sqref="Y90:AC90">
    <cfRule type="cellIs" priority="6" dxfId="0" operator="lessThan" stopIfTrue="1">
      <formula>Synthèse!#REF!</formula>
    </cfRule>
  </conditionalFormatting>
  <conditionalFormatting sqref="Y89:AC89">
    <cfRule type="cellIs" priority="3" dxfId="1" operator="greaterThan" stopIfTrue="1">
      <formula>Synthèse!#REF!</formula>
    </cfRule>
  </conditionalFormatting>
  <conditionalFormatting sqref="Y89:AC89">
    <cfRule type="cellIs" priority="4" dxfId="0" operator="lessThan" stopIfTrue="1">
      <formula>Synthèse!#REF!</formula>
    </cfRule>
  </conditionalFormatting>
  <printOptions gridLines="1" horizontalCentered="1"/>
  <pageMargins left="0.1968503937007874" right="0.1968503937007874" top="0.35433070866141736" bottom="0.1968503937007874" header="0.5118110236220472" footer="0.6299212598425197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4"/>
  <sheetViews>
    <sheetView tabSelected="1" zoomScale="125" zoomScaleNormal="125" workbookViewId="0" topLeftCell="A173">
      <selection activeCell="E249" sqref="E249"/>
    </sheetView>
  </sheetViews>
  <sheetFormatPr defaultColWidth="11.421875" defaultRowHeight="12.75"/>
  <cols>
    <col min="1" max="1" width="21.140625" style="0" customWidth="1"/>
    <col min="2" max="2" width="40.421875" style="0" customWidth="1"/>
    <col min="3" max="3" width="7.421875" style="298" bestFit="1" customWidth="1"/>
    <col min="4" max="4" width="4.7109375" style="298" customWidth="1"/>
    <col min="5" max="5" width="10.7109375" style="298" bestFit="1" customWidth="1"/>
    <col min="6" max="6" width="8.28125" style="298" customWidth="1"/>
    <col min="7" max="8" width="6.00390625" style="298" customWidth="1"/>
    <col min="9" max="9" width="8.421875" style="215" bestFit="1" customWidth="1"/>
    <col min="10" max="10" width="10.7109375" style="0" bestFit="1" customWidth="1"/>
    <col min="11" max="11" width="14.28125" style="0" bestFit="1" customWidth="1"/>
    <col min="12" max="14" width="14.28125" style="0" customWidth="1"/>
    <col min="15" max="15" width="15.421875" style="0" customWidth="1"/>
    <col min="16" max="16" width="18.8515625" style="0" customWidth="1"/>
    <col min="17" max="17" width="15.140625" style="0" customWidth="1"/>
    <col min="18" max="18" width="20.421875" style="0" customWidth="1"/>
    <col min="19" max="19" width="10.421875" style="0" bestFit="1" customWidth="1"/>
    <col min="20" max="20" width="8.7109375" style="0" customWidth="1"/>
    <col min="21" max="21" width="6.8515625" style="0" bestFit="1" customWidth="1"/>
    <col min="22" max="22" width="5.421875" style="0" bestFit="1" customWidth="1"/>
    <col min="23" max="23" width="7.00390625" style="0" bestFit="1" customWidth="1"/>
    <col min="24" max="24" width="4.7109375" style="0" customWidth="1"/>
    <col min="25" max="25" width="7.28125" style="0" customWidth="1"/>
  </cols>
  <sheetData>
    <row r="1" spans="1:25" ht="15.75" thickBot="1">
      <c r="A1" s="231" t="s">
        <v>550</v>
      </c>
      <c r="C1" s="167"/>
      <c r="D1" s="167"/>
      <c r="E1" s="167"/>
      <c r="F1" s="167"/>
      <c r="G1" s="167"/>
      <c r="H1" s="167"/>
      <c r="I1" s="167"/>
      <c r="J1" s="207"/>
      <c r="K1" s="167"/>
      <c r="L1" s="167"/>
      <c r="M1" s="167"/>
      <c r="Q1" s="167"/>
      <c r="R1" s="656" t="s">
        <v>18</v>
      </c>
      <c r="S1" s="657"/>
      <c r="T1" s="657"/>
      <c r="U1" s="657"/>
      <c r="V1" s="657"/>
      <c r="W1" s="657"/>
      <c r="X1" s="657"/>
      <c r="Y1" s="658"/>
    </row>
    <row r="2" spans="1:25" ht="15.75" customHeight="1" hidden="1">
      <c r="A2" s="107"/>
      <c r="B2" s="715" t="s">
        <v>127</v>
      </c>
      <c r="C2" s="715"/>
      <c r="D2" s="715"/>
      <c r="E2" s="583"/>
      <c r="F2" s="167"/>
      <c r="G2" s="167"/>
      <c r="H2" s="167"/>
      <c r="I2" s="167"/>
      <c r="J2" s="207"/>
      <c r="K2" s="167"/>
      <c r="L2" s="167"/>
      <c r="M2" s="167"/>
      <c r="N2" s="167"/>
      <c r="O2" s="167"/>
      <c r="P2" s="167"/>
      <c r="Q2" s="167"/>
      <c r="R2" s="273"/>
      <c r="S2" s="274"/>
      <c r="T2" s="274"/>
      <c r="U2" s="274"/>
      <c r="V2" s="274"/>
      <c r="W2" s="274"/>
      <c r="X2" s="274"/>
      <c r="Y2" s="551"/>
    </row>
    <row r="3" spans="1:25" ht="15.75" thickBot="1">
      <c r="A3" s="104"/>
      <c r="F3" s="105" t="s">
        <v>583</v>
      </c>
      <c r="G3" s="167"/>
      <c r="H3" s="167"/>
      <c r="I3" s="167"/>
      <c r="J3" s="207"/>
      <c r="K3" s="167"/>
      <c r="L3" s="167"/>
      <c r="M3" s="167"/>
      <c r="N3" s="711" t="s">
        <v>582</v>
      </c>
      <c r="O3" s="711"/>
      <c r="P3" s="711"/>
      <c r="Q3" s="167"/>
      <c r="R3" s="662" t="s">
        <v>586</v>
      </c>
      <c r="S3" s="708"/>
      <c r="T3" s="708"/>
      <c r="U3" s="708"/>
      <c r="V3" s="708"/>
      <c r="W3" s="708"/>
      <c r="X3" s="708"/>
      <c r="Y3" s="709"/>
    </row>
    <row r="4" spans="1:26" ht="15">
      <c r="A4" s="713" t="s">
        <v>568</v>
      </c>
      <c r="B4" s="714"/>
      <c r="C4" s="331" t="s">
        <v>87</v>
      </c>
      <c r="D4" s="723" t="s">
        <v>88</v>
      </c>
      <c r="E4" s="724"/>
      <c r="F4" s="332" t="s">
        <v>89</v>
      </c>
      <c r="G4" s="332" t="s">
        <v>90</v>
      </c>
      <c r="H4" s="332" t="s">
        <v>17</v>
      </c>
      <c r="I4" s="148" t="s">
        <v>134</v>
      </c>
      <c r="J4" s="207"/>
      <c r="K4" s="167"/>
      <c r="L4" s="167"/>
      <c r="M4" s="167"/>
      <c r="N4" s="347"/>
      <c r="O4" s="350" t="s">
        <v>570</v>
      </c>
      <c r="P4" s="350" t="s">
        <v>569</v>
      </c>
      <c r="Q4" s="167"/>
      <c r="R4" s="91" t="s">
        <v>99</v>
      </c>
      <c r="S4" s="92" t="s">
        <v>100</v>
      </c>
      <c r="T4" s="320" t="s">
        <v>87</v>
      </c>
      <c r="U4" s="275" t="s">
        <v>88</v>
      </c>
      <c r="V4" s="275" t="s">
        <v>89</v>
      </c>
      <c r="W4" s="275" t="s">
        <v>90</v>
      </c>
      <c r="X4" s="275" t="s">
        <v>17</v>
      </c>
      <c r="Y4" s="569" t="s">
        <v>117</v>
      </c>
      <c r="Z4" s="39"/>
    </row>
    <row r="5" spans="1:25" ht="12">
      <c r="A5" s="108" t="s">
        <v>477</v>
      </c>
      <c r="B5" s="109" t="s">
        <v>130</v>
      </c>
      <c r="C5" s="218">
        <v>80</v>
      </c>
      <c r="D5" s="722"/>
      <c r="E5" s="722"/>
      <c r="F5" s="190">
        <v>57</v>
      </c>
      <c r="G5" s="145">
        <v>11</v>
      </c>
      <c r="H5" s="217">
        <v>2</v>
      </c>
      <c r="I5" s="153"/>
      <c r="J5" s="95" t="s">
        <v>535</v>
      </c>
      <c r="K5" s="167"/>
      <c r="L5" s="167"/>
      <c r="N5" s="101" t="s">
        <v>135</v>
      </c>
      <c r="O5" s="351">
        <f>IF(N5="*",$H5,0)</f>
        <v>0</v>
      </c>
      <c r="P5" s="351">
        <f>IF(N5="**",$H5,0)</f>
        <v>2</v>
      </c>
      <c r="Q5" s="106"/>
      <c r="R5" s="270" t="s">
        <v>119</v>
      </c>
      <c r="S5" s="86" t="s">
        <v>105</v>
      </c>
      <c r="T5" s="370">
        <f>C127</f>
        <v>40</v>
      </c>
      <c r="U5" s="370">
        <f>D127</f>
        <v>20</v>
      </c>
      <c r="V5" s="370">
        <f aca="true" t="shared" si="0" ref="V5:Y6">F127</f>
        <v>261</v>
      </c>
      <c r="W5" s="370">
        <f t="shared" si="0"/>
        <v>551</v>
      </c>
      <c r="X5" s="370">
        <f t="shared" si="0"/>
        <v>35</v>
      </c>
      <c r="Y5" s="570">
        <f t="shared" si="0"/>
        <v>25</v>
      </c>
    </row>
    <row r="6" spans="1:25" ht="12">
      <c r="A6" s="108" t="s">
        <v>478</v>
      </c>
      <c r="B6" s="109"/>
      <c r="C6" s="305">
        <v>102</v>
      </c>
      <c r="D6" s="722">
        <v>130</v>
      </c>
      <c r="E6" s="722"/>
      <c r="F6" s="153"/>
      <c r="G6" s="153"/>
      <c r="H6" s="597"/>
      <c r="I6" s="597"/>
      <c r="J6" s="207"/>
      <c r="K6" s="167"/>
      <c r="L6" s="167"/>
      <c r="M6" s="167"/>
      <c r="N6" s="167"/>
      <c r="O6" s="105"/>
      <c r="P6" s="105"/>
      <c r="Q6" s="167"/>
      <c r="R6" s="271"/>
      <c r="S6" s="89" t="s">
        <v>106</v>
      </c>
      <c r="T6" s="318">
        <f>C128</f>
        <v>168</v>
      </c>
      <c r="U6" s="318">
        <f>D128</f>
        <v>170</v>
      </c>
      <c r="V6" s="318">
        <f t="shared" si="0"/>
        <v>153</v>
      </c>
      <c r="W6" s="318">
        <f t="shared" si="0"/>
        <v>31</v>
      </c>
      <c r="X6" s="318">
        <f t="shared" si="0"/>
        <v>18</v>
      </c>
      <c r="Y6" s="570">
        <f t="shared" si="0"/>
        <v>29</v>
      </c>
    </row>
    <row r="7" spans="1:25" ht="12">
      <c r="A7" s="108" t="s">
        <v>131</v>
      </c>
      <c r="B7" s="109" t="s">
        <v>132</v>
      </c>
      <c r="C7" s="290"/>
      <c r="D7" s="721">
        <v>58</v>
      </c>
      <c r="E7" s="721"/>
      <c r="F7" s="377"/>
      <c r="G7" s="377"/>
      <c r="H7" s="598"/>
      <c r="I7" s="598"/>
      <c r="J7" s="161"/>
      <c r="K7" s="166"/>
      <c r="L7" s="166"/>
      <c r="M7" s="166"/>
      <c r="N7" s="166"/>
      <c r="O7" s="118"/>
      <c r="P7" s="105"/>
      <c r="Q7" s="167"/>
      <c r="R7" s="271"/>
      <c r="S7" s="87" t="s">
        <v>13</v>
      </c>
      <c r="T7" s="318">
        <f>C216</f>
        <v>541</v>
      </c>
      <c r="U7" s="318">
        <f>D216</f>
        <v>479</v>
      </c>
      <c r="V7" s="318">
        <f>F216</f>
        <v>640</v>
      </c>
      <c r="W7" s="318">
        <f>G216</f>
        <v>483</v>
      </c>
      <c r="X7" s="318">
        <f>P216</f>
        <v>78</v>
      </c>
      <c r="Y7" s="570">
        <f>I216</f>
        <v>93</v>
      </c>
    </row>
    <row r="8" spans="1:25" ht="15.75" customHeight="1">
      <c r="A8" s="104"/>
      <c r="B8" s="104"/>
      <c r="C8" s="292"/>
      <c r="D8" s="292"/>
      <c r="E8" s="292"/>
      <c r="F8" s="292"/>
      <c r="G8" s="292"/>
      <c r="H8" s="166"/>
      <c r="I8" s="166"/>
      <c r="J8" s="710"/>
      <c r="K8" s="710"/>
      <c r="L8" s="710"/>
      <c r="M8" s="348"/>
      <c r="O8" s="95"/>
      <c r="P8" s="95"/>
      <c r="Q8" s="348"/>
      <c r="R8" s="271"/>
      <c r="S8" s="87" t="s">
        <v>52</v>
      </c>
      <c r="T8" s="318">
        <f>C185</f>
        <v>194</v>
      </c>
      <c r="U8" s="318">
        <f>D185</f>
        <v>156</v>
      </c>
      <c r="V8" s="318">
        <f>F185</f>
        <v>220</v>
      </c>
      <c r="W8" s="318">
        <f>G185</f>
        <v>186</v>
      </c>
      <c r="X8" s="318"/>
      <c r="Y8" s="570">
        <f>I185</f>
        <v>31</v>
      </c>
    </row>
    <row r="9" spans="1:25" ht="12">
      <c r="A9" s="131"/>
      <c r="B9" s="132"/>
      <c r="C9" s="181"/>
      <c r="D9" s="292"/>
      <c r="E9" s="292"/>
      <c r="F9" s="292"/>
      <c r="G9" s="292"/>
      <c r="H9" s="168"/>
      <c r="I9" s="168"/>
      <c r="J9" s="347"/>
      <c r="K9" s="547"/>
      <c r="L9" s="547"/>
      <c r="M9" s="547"/>
      <c r="N9" s="347"/>
      <c r="O9" s="351"/>
      <c r="P9" s="351"/>
      <c r="Q9" s="547"/>
      <c r="R9" s="271"/>
      <c r="S9" s="90" t="s">
        <v>16</v>
      </c>
      <c r="T9" s="716">
        <f>K169</f>
        <v>787</v>
      </c>
      <c r="U9" s="717"/>
      <c r="V9" s="718"/>
      <c r="W9" s="318">
        <f>G169</f>
        <v>163</v>
      </c>
      <c r="X9" s="318"/>
      <c r="Y9" s="570">
        <f>I169</f>
        <v>159</v>
      </c>
    </row>
    <row r="10" spans="1:25" ht="15">
      <c r="A10" s="713" t="s">
        <v>567</v>
      </c>
      <c r="B10" s="714"/>
      <c r="C10" s="332" t="s">
        <v>87</v>
      </c>
      <c r="D10" s="723" t="s">
        <v>88</v>
      </c>
      <c r="E10" s="724"/>
      <c r="F10" s="332" t="s">
        <v>89</v>
      </c>
      <c r="G10" s="332" t="s">
        <v>90</v>
      </c>
      <c r="H10" s="332" t="s">
        <v>17</v>
      </c>
      <c r="I10" s="148" t="s">
        <v>134</v>
      </c>
      <c r="J10" s="347"/>
      <c r="K10" s="547"/>
      <c r="L10" s="547"/>
      <c r="M10" s="547"/>
      <c r="N10" s="347"/>
      <c r="O10" s="351">
        <f>IF(N10="*",$H10,0)</f>
        <v>0</v>
      </c>
      <c r="P10" s="351">
        <f>IF(N10="**",$H10,0)</f>
        <v>0</v>
      </c>
      <c r="Q10" s="547"/>
      <c r="R10" s="272"/>
      <c r="S10" s="88" t="s">
        <v>91</v>
      </c>
      <c r="T10" s="577">
        <f>SUM(T5:T8)</f>
        <v>943</v>
      </c>
      <c r="U10" s="577">
        <f>SUM(U5:U8)</f>
        <v>825</v>
      </c>
      <c r="V10" s="577">
        <f>SUM(V5:V8)</f>
        <v>1274</v>
      </c>
      <c r="W10" s="577">
        <f>SUM(W5:W9)</f>
        <v>1414</v>
      </c>
      <c r="X10" s="577">
        <f>SUM(X5:X9)</f>
        <v>131</v>
      </c>
      <c r="Y10" s="578">
        <f>SUM(Y5:Y9)</f>
        <v>337</v>
      </c>
    </row>
    <row r="11" spans="1:25" ht="12">
      <c r="A11" s="123" t="s">
        <v>140</v>
      </c>
      <c r="B11" s="134" t="s">
        <v>141</v>
      </c>
      <c r="C11" s="568">
        <v>51</v>
      </c>
      <c r="D11" s="721">
        <v>20</v>
      </c>
      <c r="E11" s="721"/>
      <c r="F11" s="190"/>
      <c r="G11" s="145"/>
      <c r="H11" s="217"/>
      <c r="I11" s="336"/>
      <c r="J11" s="347"/>
      <c r="K11" s="547"/>
      <c r="L11" s="547"/>
      <c r="M11" s="547"/>
      <c r="N11" s="347"/>
      <c r="O11" s="351">
        <f>IF(N11="*",$H11,0)</f>
        <v>0</v>
      </c>
      <c r="P11" s="351">
        <f>IF(N11="**",$H11,0)</f>
        <v>0</v>
      </c>
      <c r="Q11" s="547"/>
      <c r="R11" s="270" t="s">
        <v>118</v>
      </c>
      <c r="S11" s="306" t="s">
        <v>32</v>
      </c>
      <c r="T11" s="318">
        <f>C109</f>
        <v>1134</v>
      </c>
      <c r="U11" s="318">
        <f>D109</f>
        <v>603</v>
      </c>
      <c r="V11" s="318">
        <f>F109</f>
        <v>845</v>
      </c>
      <c r="W11" s="318">
        <f>G109</f>
        <v>177</v>
      </c>
      <c r="X11" s="318">
        <f>H109</f>
        <v>86</v>
      </c>
      <c r="Y11" s="570">
        <f>I109</f>
        <v>7</v>
      </c>
    </row>
    <row r="12" spans="1:25" ht="12">
      <c r="A12" s="108" t="s">
        <v>142</v>
      </c>
      <c r="B12" s="135" t="s">
        <v>143</v>
      </c>
      <c r="C12" s="568">
        <v>39</v>
      </c>
      <c r="D12" s="721">
        <v>28</v>
      </c>
      <c r="E12" s="721"/>
      <c r="F12" s="156"/>
      <c r="G12" s="145"/>
      <c r="H12" s="145"/>
      <c r="I12" s="153"/>
      <c r="J12" s="347"/>
      <c r="K12" s="547"/>
      <c r="L12" s="547"/>
      <c r="M12" s="547"/>
      <c r="N12" s="347"/>
      <c r="O12" s="351">
        <f>IF(N12="*",$H12,0)</f>
        <v>0</v>
      </c>
      <c r="P12" s="351">
        <f>IF(N12="**",$H12,0)</f>
        <v>0</v>
      </c>
      <c r="Q12" s="547"/>
      <c r="R12" s="271"/>
      <c r="S12" s="307" t="s">
        <v>33</v>
      </c>
      <c r="T12" s="318"/>
      <c r="U12" s="318">
        <f>E109</f>
        <v>613</v>
      </c>
      <c r="V12" s="318"/>
      <c r="W12" s="318"/>
      <c r="X12" s="319"/>
      <c r="Y12" s="570"/>
    </row>
    <row r="13" spans="1:25" ht="12">
      <c r="A13" s="108" t="s">
        <v>136</v>
      </c>
      <c r="B13" s="135" t="s">
        <v>137</v>
      </c>
      <c r="C13" s="568">
        <v>31</v>
      </c>
      <c r="D13" s="721">
        <v>18</v>
      </c>
      <c r="E13" s="721"/>
      <c r="F13" s="156">
        <v>37</v>
      </c>
      <c r="G13" s="145">
        <v>37</v>
      </c>
      <c r="H13" s="145">
        <v>4</v>
      </c>
      <c r="I13" s="153"/>
      <c r="J13" s="347"/>
      <c r="K13" s="547"/>
      <c r="L13" s="547"/>
      <c r="M13" s="547"/>
      <c r="N13" s="101" t="s">
        <v>138</v>
      </c>
      <c r="O13" s="351">
        <f>IF(N13="*",$H13,0)</f>
        <v>4</v>
      </c>
      <c r="P13" s="351">
        <f>IF(N13="**",$H13,0)</f>
        <v>0</v>
      </c>
      <c r="Q13" s="547"/>
      <c r="R13" s="272"/>
      <c r="S13" s="308" t="s">
        <v>53</v>
      </c>
      <c r="T13" s="318">
        <f>C123</f>
        <v>101</v>
      </c>
      <c r="U13" s="318">
        <f>SUM(D123:E123)</f>
        <v>40</v>
      </c>
      <c r="V13" s="318">
        <f>F123</f>
        <v>41</v>
      </c>
      <c r="W13" s="318">
        <f>G123</f>
        <v>57</v>
      </c>
      <c r="X13" s="318">
        <f>H123+O216</f>
        <v>219</v>
      </c>
      <c r="Y13" s="570">
        <f>I123</f>
        <v>22</v>
      </c>
    </row>
    <row r="14" spans="1:25" ht="12">
      <c r="A14" s="108" t="s">
        <v>514</v>
      </c>
      <c r="B14" s="128" t="s">
        <v>515</v>
      </c>
      <c r="C14" s="594">
        <v>20</v>
      </c>
      <c r="D14" s="722"/>
      <c r="E14" s="722"/>
      <c r="F14" s="587">
        <v>6</v>
      </c>
      <c r="G14" s="145">
        <v>6</v>
      </c>
      <c r="H14" s="145">
        <v>2</v>
      </c>
      <c r="I14" s="218">
        <v>1</v>
      </c>
      <c r="J14" s="347"/>
      <c r="K14" s="547"/>
      <c r="L14" s="547"/>
      <c r="M14" s="547"/>
      <c r="N14" s="101" t="s">
        <v>138</v>
      </c>
      <c r="O14" s="351">
        <f>IF(N14="*",$H14,0)</f>
        <v>2</v>
      </c>
      <c r="P14" s="351">
        <f>IF(N14="**",$H14,0)</f>
        <v>0</v>
      </c>
      <c r="Q14" s="547"/>
      <c r="R14" s="269" t="s">
        <v>92</v>
      </c>
      <c r="S14" s="309" t="s">
        <v>93</v>
      </c>
      <c r="T14" s="346">
        <f>C17+C18</f>
        <v>160</v>
      </c>
      <c r="U14" s="346">
        <f>D17+D18</f>
        <v>94</v>
      </c>
      <c r="V14" s="346">
        <f>F17+F18</f>
        <v>101</v>
      </c>
      <c r="W14" s="346">
        <f>G17+G18</f>
        <v>10</v>
      </c>
      <c r="X14" s="346">
        <f>H17+H18</f>
        <v>10</v>
      </c>
      <c r="Y14" s="570">
        <f>I17+I18</f>
        <v>0</v>
      </c>
    </row>
    <row r="15" spans="1:25" ht="12">
      <c r="A15" s="131"/>
      <c r="B15" s="132"/>
      <c r="C15" s="181"/>
      <c r="D15" s="292"/>
      <c r="E15" s="292"/>
      <c r="F15" s="292"/>
      <c r="G15" s="292"/>
      <c r="H15" s="168"/>
      <c r="I15" s="168"/>
      <c r="J15" s="347"/>
      <c r="K15" s="547"/>
      <c r="L15" s="547"/>
      <c r="M15" s="547"/>
      <c r="N15" s="347"/>
      <c r="O15" s="351"/>
      <c r="P15" s="351"/>
      <c r="Q15" s="547"/>
      <c r="R15" s="276"/>
      <c r="S15" s="310" t="s">
        <v>94</v>
      </c>
      <c r="T15" s="346">
        <f>C19+C20</f>
        <v>147</v>
      </c>
      <c r="U15" s="346">
        <f>D19+D20</f>
        <v>102</v>
      </c>
      <c r="V15" s="346">
        <f>F19+F20</f>
        <v>116</v>
      </c>
      <c r="W15" s="346">
        <f>G19+G20</f>
        <v>24</v>
      </c>
      <c r="X15" s="346">
        <f>H19+H20</f>
        <v>8</v>
      </c>
      <c r="Y15" s="570">
        <f>I19+I20</f>
        <v>0</v>
      </c>
    </row>
    <row r="16" spans="1:25" ht="15">
      <c r="A16" s="713" t="s">
        <v>144</v>
      </c>
      <c r="B16" s="714"/>
      <c r="C16" s="332" t="s">
        <v>87</v>
      </c>
      <c r="D16" s="723" t="s">
        <v>88</v>
      </c>
      <c r="E16" s="724"/>
      <c r="F16" s="332" t="s">
        <v>89</v>
      </c>
      <c r="G16" s="332" t="s">
        <v>90</v>
      </c>
      <c r="H16" s="332" t="s">
        <v>17</v>
      </c>
      <c r="I16" s="148" t="s">
        <v>134</v>
      </c>
      <c r="J16" s="347"/>
      <c r="K16" s="547"/>
      <c r="L16" s="547"/>
      <c r="M16" s="547"/>
      <c r="N16" s="347"/>
      <c r="O16" s="351"/>
      <c r="P16" s="351"/>
      <c r="Q16" s="547"/>
      <c r="R16" s="276"/>
      <c r="S16" s="310" t="s">
        <v>95</v>
      </c>
      <c r="T16" s="346">
        <f>C21</f>
        <v>127</v>
      </c>
      <c r="U16" s="346">
        <f>D21</f>
        <v>62</v>
      </c>
      <c r="V16" s="346">
        <f>F21</f>
        <v>82</v>
      </c>
      <c r="W16" s="346">
        <f>G21</f>
        <v>24</v>
      </c>
      <c r="X16" s="346">
        <f>H21</f>
        <v>5</v>
      </c>
      <c r="Y16" s="570">
        <f>I21</f>
        <v>0</v>
      </c>
    </row>
    <row r="17" spans="1:25" ht="12">
      <c r="A17" s="108" t="s">
        <v>145</v>
      </c>
      <c r="B17" s="135" t="s">
        <v>146</v>
      </c>
      <c r="C17" s="249">
        <v>142</v>
      </c>
      <c r="D17" s="722">
        <v>88</v>
      </c>
      <c r="E17" s="722"/>
      <c r="F17" s="249">
        <v>93</v>
      </c>
      <c r="G17" s="249">
        <v>10</v>
      </c>
      <c r="H17" s="249">
        <v>10</v>
      </c>
      <c r="I17" s="594"/>
      <c r="J17" s="347"/>
      <c r="K17" s="547"/>
      <c r="L17" s="547"/>
      <c r="M17" s="547"/>
      <c r="N17" s="347" t="s">
        <v>135</v>
      </c>
      <c r="O17" s="351">
        <f aca="true" t="shared" si="1" ref="O17:O30">IF(N17="*",$H17,0)</f>
        <v>0</v>
      </c>
      <c r="P17" s="351">
        <f aca="true" t="shared" si="2" ref="P17:P30">IF(N17="**",$H17,0)</f>
        <v>10</v>
      </c>
      <c r="Q17" s="547"/>
      <c r="R17" s="276"/>
      <c r="S17" s="310" t="s">
        <v>96</v>
      </c>
      <c r="T17" s="346">
        <f>C22+C23</f>
        <v>42</v>
      </c>
      <c r="U17" s="346">
        <f>D22+D23</f>
        <v>47</v>
      </c>
      <c r="V17" s="346">
        <f>F22+F23</f>
        <v>32</v>
      </c>
      <c r="W17" s="346">
        <f>G22+G23</f>
        <v>5</v>
      </c>
      <c r="X17" s="346">
        <f>H22+H23</f>
        <v>2</v>
      </c>
      <c r="Y17" s="570">
        <f>I22+I23</f>
        <v>0</v>
      </c>
    </row>
    <row r="18" spans="1:25" ht="12">
      <c r="A18" s="108" t="s">
        <v>463</v>
      </c>
      <c r="B18" s="135" t="s">
        <v>465</v>
      </c>
      <c r="C18" s="249">
        <v>18</v>
      </c>
      <c r="D18" s="722">
        <v>6</v>
      </c>
      <c r="E18" s="722"/>
      <c r="F18" s="249">
        <v>8</v>
      </c>
      <c r="G18" s="567"/>
      <c r="H18" s="249"/>
      <c r="I18" s="594"/>
      <c r="J18" s="347"/>
      <c r="K18" s="547"/>
      <c r="L18" s="547"/>
      <c r="M18" s="547"/>
      <c r="N18" s="347"/>
      <c r="O18" s="351">
        <f t="shared" si="1"/>
        <v>0</v>
      </c>
      <c r="P18" s="351">
        <f t="shared" si="2"/>
        <v>0</v>
      </c>
      <c r="Q18" s="547"/>
      <c r="R18" s="276"/>
      <c r="S18" s="310" t="s">
        <v>97</v>
      </c>
      <c r="T18" s="346">
        <f aca="true" t="shared" si="3" ref="T18:U21">C24</f>
        <v>90</v>
      </c>
      <c r="U18" s="346">
        <f t="shared" si="3"/>
        <v>50</v>
      </c>
      <c r="V18" s="346">
        <f aca="true" t="shared" si="4" ref="V18:Y20">F24</f>
        <v>60</v>
      </c>
      <c r="W18" s="346">
        <f t="shared" si="4"/>
        <v>12</v>
      </c>
      <c r="X18" s="346">
        <f t="shared" si="4"/>
        <v>5</v>
      </c>
      <c r="Y18" s="570">
        <f t="shared" si="4"/>
        <v>6</v>
      </c>
    </row>
    <row r="19" spans="1:25" ht="12">
      <c r="A19" s="108" t="s">
        <v>147</v>
      </c>
      <c r="B19" s="135" t="s">
        <v>148</v>
      </c>
      <c r="C19" s="337">
        <v>145</v>
      </c>
      <c r="D19" s="722">
        <v>100</v>
      </c>
      <c r="E19" s="722"/>
      <c r="F19" s="337">
        <v>115</v>
      </c>
      <c r="G19" s="337">
        <v>24</v>
      </c>
      <c r="H19" s="337">
        <v>8</v>
      </c>
      <c r="I19" s="594"/>
      <c r="J19" s="347"/>
      <c r="K19" s="547"/>
      <c r="L19" s="547"/>
      <c r="M19" s="547"/>
      <c r="N19" s="347" t="s">
        <v>135</v>
      </c>
      <c r="O19" s="351">
        <f t="shared" si="1"/>
        <v>0</v>
      </c>
      <c r="P19" s="351">
        <f t="shared" si="2"/>
        <v>8</v>
      </c>
      <c r="Q19" s="547"/>
      <c r="R19" s="276"/>
      <c r="S19" s="310" t="s">
        <v>15</v>
      </c>
      <c r="T19" s="346">
        <f t="shared" si="3"/>
        <v>135</v>
      </c>
      <c r="U19" s="346">
        <f t="shared" si="3"/>
        <v>50</v>
      </c>
      <c r="V19" s="346">
        <f t="shared" si="4"/>
        <v>75</v>
      </c>
      <c r="W19" s="346">
        <f t="shared" si="4"/>
        <v>20</v>
      </c>
      <c r="X19" s="346">
        <f t="shared" si="4"/>
        <v>10</v>
      </c>
      <c r="Y19" s="570">
        <f t="shared" si="4"/>
        <v>15</v>
      </c>
    </row>
    <row r="20" spans="1:25" ht="12">
      <c r="A20" s="108" t="s">
        <v>464</v>
      </c>
      <c r="B20" s="135" t="s">
        <v>466</v>
      </c>
      <c r="C20" s="337">
        <v>2</v>
      </c>
      <c r="D20" s="722">
        <v>2</v>
      </c>
      <c r="E20" s="722"/>
      <c r="F20" s="337">
        <v>1</v>
      </c>
      <c r="G20" s="338"/>
      <c r="H20" s="337"/>
      <c r="I20" s="594"/>
      <c r="J20" s="347"/>
      <c r="K20" s="547"/>
      <c r="L20" s="547"/>
      <c r="M20" s="547"/>
      <c r="N20" s="347"/>
      <c r="O20" s="351">
        <f t="shared" si="1"/>
        <v>0</v>
      </c>
      <c r="P20" s="351">
        <f t="shared" si="2"/>
        <v>0</v>
      </c>
      <c r="Q20" s="547"/>
      <c r="R20" s="276"/>
      <c r="S20" s="311" t="s">
        <v>57</v>
      </c>
      <c r="T20" s="346">
        <f t="shared" si="3"/>
        <v>80</v>
      </c>
      <c r="U20" s="346">
        <f t="shared" si="3"/>
        <v>80</v>
      </c>
      <c r="V20" s="346">
        <f t="shared" si="4"/>
        <v>60</v>
      </c>
      <c r="W20" s="346">
        <f t="shared" si="4"/>
        <v>10</v>
      </c>
      <c r="X20" s="346">
        <f t="shared" si="4"/>
        <v>5</v>
      </c>
      <c r="Y20" s="570">
        <f t="shared" si="4"/>
        <v>10</v>
      </c>
    </row>
    <row r="21" spans="1:25" ht="15.75" customHeight="1">
      <c r="A21" s="108" t="s">
        <v>149</v>
      </c>
      <c r="B21" s="135" t="s">
        <v>150</v>
      </c>
      <c r="C21" s="337">
        <v>127</v>
      </c>
      <c r="D21" s="722">
        <v>62</v>
      </c>
      <c r="E21" s="722"/>
      <c r="F21" s="337">
        <v>82</v>
      </c>
      <c r="G21" s="337">
        <v>24</v>
      </c>
      <c r="H21" s="337">
        <v>5</v>
      </c>
      <c r="I21" s="594"/>
      <c r="J21" s="347"/>
      <c r="K21" s="547"/>
      <c r="L21" s="547"/>
      <c r="M21" s="547"/>
      <c r="N21" s="347" t="s">
        <v>135</v>
      </c>
      <c r="O21" s="351">
        <f t="shared" si="1"/>
        <v>0</v>
      </c>
      <c r="P21" s="351">
        <f t="shared" si="2"/>
        <v>5</v>
      </c>
      <c r="Q21" s="547"/>
      <c r="R21" s="276"/>
      <c r="S21" s="311" t="s">
        <v>591</v>
      </c>
      <c r="T21" s="346">
        <f>C27</f>
        <v>20</v>
      </c>
      <c r="U21" s="346">
        <f t="shared" si="3"/>
        <v>10</v>
      </c>
      <c r="V21" s="346">
        <f>E27</f>
        <v>0</v>
      </c>
      <c r="W21" s="346">
        <f>F27</f>
        <v>5</v>
      </c>
      <c r="X21" s="346">
        <f>G27</f>
        <v>2</v>
      </c>
      <c r="Y21" s="570">
        <f>H27</f>
        <v>5</v>
      </c>
    </row>
    <row r="22" spans="1:25" ht="12">
      <c r="A22" s="108" t="s">
        <v>151</v>
      </c>
      <c r="B22" s="135" t="s">
        <v>152</v>
      </c>
      <c r="C22" s="337">
        <v>40</v>
      </c>
      <c r="D22" s="722">
        <v>45</v>
      </c>
      <c r="E22" s="722"/>
      <c r="F22" s="337">
        <v>30</v>
      </c>
      <c r="G22" s="337">
        <v>5</v>
      </c>
      <c r="H22" s="337">
        <v>2</v>
      </c>
      <c r="I22" s="594"/>
      <c r="J22" s="347"/>
      <c r="K22" s="547"/>
      <c r="L22" s="547"/>
      <c r="M22" s="547"/>
      <c r="N22" s="347" t="s">
        <v>135</v>
      </c>
      <c r="O22" s="351">
        <f t="shared" si="1"/>
        <v>0</v>
      </c>
      <c r="P22" s="351">
        <f t="shared" si="2"/>
        <v>2</v>
      </c>
      <c r="Q22" s="547"/>
      <c r="R22" s="276"/>
      <c r="S22" s="310" t="s">
        <v>98</v>
      </c>
      <c r="T22" s="346">
        <f>C28</f>
        <v>60</v>
      </c>
      <c r="U22" s="346">
        <f>D28</f>
        <v>30</v>
      </c>
      <c r="V22" s="346">
        <f>F28</f>
        <v>60</v>
      </c>
      <c r="W22" s="346">
        <f>G28</f>
        <v>20</v>
      </c>
      <c r="X22" s="346">
        <f>H28</f>
        <v>10</v>
      </c>
      <c r="Y22" s="570">
        <f>I28</f>
        <v>25</v>
      </c>
    </row>
    <row r="23" spans="1:25" ht="12">
      <c r="A23" s="108" t="s">
        <v>467</v>
      </c>
      <c r="B23" s="135" t="s">
        <v>468</v>
      </c>
      <c r="C23" s="337">
        <v>2</v>
      </c>
      <c r="D23" s="722">
        <v>2</v>
      </c>
      <c r="E23" s="722"/>
      <c r="F23" s="337">
        <v>2</v>
      </c>
      <c r="G23" s="338"/>
      <c r="H23" s="337"/>
      <c r="I23" s="594"/>
      <c r="J23" s="347"/>
      <c r="K23" s="547"/>
      <c r="L23" s="547"/>
      <c r="M23" s="547"/>
      <c r="N23" s="347"/>
      <c r="O23" s="351">
        <f t="shared" si="1"/>
        <v>0</v>
      </c>
      <c r="P23" s="351">
        <f t="shared" si="2"/>
        <v>0</v>
      </c>
      <c r="Q23" s="547"/>
      <c r="R23" s="276"/>
      <c r="S23" s="310" t="s">
        <v>125</v>
      </c>
      <c r="T23" s="346">
        <f>C29</f>
        <v>26</v>
      </c>
      <c r="U23" s="346">
        <f>D29</f>
        <v>18</v>
      </c>
      <c r="V23" s="346">
        <f aca="true" t="shared" si="5" ref="V23:Y24">E29</f>
        <v>0</v>
      </c>
      <c r="W23" s="346">
        <f t="shared" si="5"/>
        <v>26</v>
      </c>
      <c r="X23" s="346">
        <f t="shared" si="5"/>
        <v>0</v>
      </c>
      <c r="Y23" s="570">
        <f t="shared" si="5"/>
        <v>0</v>
      </c>
    </row>
    <row r="24" spans="1:25" ht="12.75" customHeight="1">
      <c r="A24" s="108" t="s">
        <v>153</v>
      </c>
      <c r="B24" s="135" t="s">
        <v>154</v>
      </c>
      <c r="C24" s="337">
        <v>90</v>
      </c>
      <c r="D24" s="722">
        <v>50</v>
      </c>
      <c r="E24" s="722"/>
      <c r="F24" s="337">
        <v>60</v>
      </c>
      <c r="G24" s="337">
        <v>12</v>
      </c>
      <c r="H24" s="337">
        <v>5</v>
      </c>
      <c r="I24" s="145">
        <v>6</v>
      </c>
      <c r="J24" s="347"/>
      <c r="K24" s="547"/>
      <c r="L24" s="547"/>
      <c r="M24" s="547"/>
      <c r="N24" s="347" t="s">
        <v>135</v>
      </c>
      <c r="O24" s="351">
        <f t="shared" si="1"/>
        <v>0</v>
      </c>
      <c r="P24" s="351">
        <f t="shared" si="2"/>
        <v>5</v>
      </c>
      <c r="Q24" s="547"/>
      <c r="R24" s="276"/>
      <c r="S24" s="310" t="s">
        <v>590</v>
      </c>
      <c r="T24" s="346">
        <f>C30</f>
        <v>40</v>
      </c>
      <c r="U24" s="346">
        <f>D30</f>
        <v>21</v>
      </c>
      <c r="V24" s="346">
        <f t="shared" si="5"/>
        <v>0</v>
      </c>
      <c r="W24" s="346">
        <f t="shared" si="5"/>
        <v>34</v>
      </c>
      <c r="X24" s="346">
        <f t="shared" si="5"/>
        <v>0</v>
      </c>
      <c r="Y24" s="570">
        <f t="shared" si="5"/>
        <v>5</v>
      </c>
    </row>
    <row r="25" spans="1:25" ht="12.75" customHeight="1">
      <c r="A25" s="108" t="s">
        <v>155</v>
      </c>
      <c r="B25" s="135" t="s">
        <v>156</v>
      </c>
      <c r="C25" s="337">
        <v>135</v>
      </c>
      <c r="D25" s="722">
        <v>50</v>
      </c>
      <c r="E25" s="722"/>
      <c r="F25" s="337">
        <v>75</v>
      </c>
      <c r="G25" s="337">
        <v>20</v>
      </c>
      <c r="H25" s="337">
        <v>10</v>
      </c>
      <c r="I25" s="145">
        <v>15</v>
      </c>
      <c r="J25" s="347"/>
      <c r="K25" s="547"/>
      <c r="L25" s="547"/>
      <c r="M25" s="547"/>
      <c r="N25" s="347" t="s">
        <v>135</v>
      </c>
      <c r="O25" s="351">
        <f t="shared" si="1"/>
        <v>0</v>
      </c>
      <c r="P25" s="351">
        <f t="shared" si="2"/>
        <v>10</v>
      </c>
      <c r="Q25" s="547"/>
      <c r="R25" s="277"/>
      <c r="S25" s="313" t="s">
        <v>91</v>
      </c>
      <c r="T25" s="579">
        <f>SUM(C32)</f>
        <v>1016</v>
      </c>
      <c r="U25" s="579">
        <f>D32</f>
        <v>577</v>
      </c>
      <c r="V25" s="579">
        <f>F32</f>
        <v>667</v>
      </c>
      <c r="W25" s="579">
        <f>G32</f>
        <v>127</v>
      </c>
      <c r="X25" s="579">
        <f>H32</f>
        <v>65</v>
      </c>
      <c r="Y25" s="578">
        <f>I32</f>
        <v>56</v>
      </c>
    </row>
    <row r="26" spans="1:25" ht="12">
      <c r="A26" s="108" t="s">
        <v>157</v>
      </c>
      <c r="B26" s="135" t="s">
        <v>158</v>
      </c>
      <c r="C26" s="337">
        <v>80</v>
      </c>
      <c r="D26" s="722">
        <v>80</v>
      </c>
      <c r="E26" s="722"/>
      <c r="F26" s="337">
        <v>60</v>
      </c>
      <c r="G26" s="337">
        <v>10</v>
      </c>
      <c r="H26" s="337">
        <v>5</v>
      </c>
      <c r="I26" s="145">
        <v>10</v>
      </c>
      <c r="J26" s="347"/>
      <c r="K26" s="547"/>
      <c r="L26" s="547"/>
      <c r="M26" s="547"/>
      <c r="N26" s="347" t="s">
        <v>135</v>
      </c>
      <c r="O26" s="351">
        <f t="shared" si="1"/>
        <v>0</v>
      </c>
      <c r="P26" s="351">
        <f t="shared" si="2"/>
        <v>5</v>
      </c>
      <c r="Q26" s="547"/>
      <c r="R26" s="269" t="s">
        <v>101</v>
      </c>
      <c r="S26" s="314" t="s">
        <v>7</v>
      </c>
      <c r="T26" s="318">
        <f>C39</f>
        <v>48</v>
      </c>
      <c r="U26" s="318">
        <f>D39</f>
        <v>18</v>
      </c>
      <c r="V26" s="318">
        <f>F39</f>
        <v>30</v>
      </c>
      <c r="W26" s="318">
        <f>G39</f>
        <v>5</v>
      </c>
      <c r="X26" s="318">
        <f>H39</f>
        <v>2</v>
      </c>
      <c r="Y26" s="570">
        <f>I39</f>
        <v>2</v>
      </c>
    </row>
    <row r="27" spans="1:25" ht="12">
      <c r="A27" s="251" t="s">
        <v>589</v>
      </c>
      <c r="B27" s="135" t="s">
        <v>533</v>
      </c>
      <c r="C27" s="337">
        <v>20</v>
      </c>
      <c r="D27" s="722">
        <v>10</v>
      </c>
      <c r="E27" s="722"/>
      <c r="F27" s="337">
        <v>5</v>
      </c>
      <c r="G27" s="524">
        <v>2</v>
      </c>
      <c r="H27" s="337">
        <v>5</v>
      </c>
      <c r="I27" s="594"/>
      <c r="J27" s="347"/>
      <c r="K27" s="547"/>
      <c r="L27" s="547"/>
      <c r="M27" s="547"/>
      <c r="N27" s="347" t="s">
        <v>135</v>
      </c>
      <c r="O27" s="351">
        <f t="shared" si="1"/>
        <v>0</v>
      </c>
      <c r="P27" s="351">
        <f t="shared" si="2"/>
        <v>5</v>
      </c>
      <c r="Q27" s="547"/>
      <c r="R27" s="276"/>
      <c r="S27" s="311" t="s">
        <v>102</v>
      </c>
      <c r="T27" s="318">
        <f aca="true" t="shared" si="6" ref="T27:U30">C35</f>
        <v>63</v>
      </c>
      <c r="U27" s="318">
        <f t="shared" si="6"/>
        <v>32</v>
      </c>
      <c r="V27" s="318">
        <f aca="true" t="shared" si="7" ref="V27:Y30">F35</f>
        <v>35</v>
      </c>
      <c r="W27" s="318">
        <f t="shared" si="7"/>
        <v>2</v>
      </c>
      <c r="X27" s="318">
        <f t="shared" si="7"/>
        <v>1</v>
      </c>
      <c r="Y27" s="570">
        <f t="shared" si="7"/>
        <v>0</v>
      </c>
    </row>
    <row r="28" spans="1:25" ht="12">
      <c r="A28" s="108" t="s">
        <v>159</v>
      </c>
      <c r="B28" s="135" t="s">
        <v>160</v>
      </c>
      <c r="C28" s="337">
        <v>60</v>
      </c>
      <c r="D28" s="722">
        <v>30</v>
      </c>
      <c r="E28" s="722"/>
      <c r="F28" s="337">
        <v>60</v>
      </c>
      <c r="G28" s="337">
        <v>20</v>
      </c>
      <c r="H28" s="337">
        <v>10</v>
      </c>
      <c r="I28" s="145">
        <v>25</v>
      </c>
      <c r="J28" s="347"/>
      <c r="K28" s="547"/>
      <c r="L28" s="547"/>
      <c r="M28" s="547"/>
      <c r="N28" s="347" t="s">
        <v>135</v>
      </c>
      <c r="O28" s="351">
        <f t="shared" si="1"/>
        <v>0</v>
      </c>
      <c r="P28" s="351">
        <f t="shared" si="2"/>
        <v>10</v>
      </c>
      <c r="Q28" s="547"/>
      <c r="R28" s="276"/>
      <c r="S28" s="311" t="s">
        <v>103</v>
      </c>
      <c r="T28" s="318">
        <f t="shared" si="6"/>
        <v>69</v>
      </c>
      <c r="U28" s="318">
        <f t="shared" si="6"/>
        <v>34</v>
      </c>
      <c r="V28" s="318">
        <f t="shared" si="7"/>
        <v>67</v>
      </c>
      <c r="W28" s="318">
        <f t="shared" si="7"/>
        <v>6</v>
      </c>
      <c r="X28" s="318">
        <f t="shared" si="7"/>
        <v>4</v>
      </c>
      <c r="Y28" s="570">
        <f t="shared" si="7"/>
        <v>0</v>
      </c>
    </row>
    <row r="29" spans="1:25" ht="12">
      <c r="A29" s="108" t="s">
        <v>470</v>
      </c>
      <c r="B29" s="135" t="s">
        <v>125</v>
      </c>
      <c r="C29" s="339">
        <v>26</v>
      </c>
      <c r="D29" s="722">
        <v>18</v>
      </c>
      <c r="E29" s="722"/>
      <c r="F29" s="339">
        <v>26</v>
      </c>
      <c r="G29" s="340"/>
      <c r="H29" s="341"/>
      <c r="I29" s="594"/>
      <c r="J29" s="347"/>
      <c r="K29" s="547"/>
      <c r="L29" s="547"/>
      <c r="M29" s="547"/>
      <c r="N29" s="347"/>
      <c r="O29" s="351">
        <f t="shared" si="1"/>
        <v>0</v>
      </c>
      <c r="P29" s="351">
        <f t="shared" si="2"/>
        <v>0</v>
      </c>
      <c r="Q29" s="547"/>
      <c r="R29" s="276"/>
      <c r="S29" s="311" t="s">
        <v>104</v>
      </c>
      <c r="T29" s="318">
        <f t="shared" si="6"/>
        <v>56</v>
      </c>
      <c r="U29" s="318">
        <f t="shared" si="6"/>
        <v>33</v>
      </c>
      <c r="V29" s="318">
        <f t="shared" si="7"/>
        <v>41</v>
      </c>
      <c r="W29" s="318">
        <f t="shared" si="7"/>
        <v>8</v>
      </c>
      <c r="X29" s="318">
        <f t="shared" si="7"/>
        <v>2</v>
      </c>
      <c r="Y29" s="570">
        <f t="shared" si="7"/>
        <v>0</v>
      </c>
    </row>
    <row r="30" spans="1:25" ht="12">
      <c r="A30" s="108" t="s">
        <v>551</v>
      </c>
      <c r="B30" s="135" t="s">
        <v>552</v>
      </c>
      <c r="C30" s="337">
        <v>40</v>
      </c>
      <c r="D30" s="722">
        <v>21</v>
      </c>
      <c r="E30" s="722"/>
      <c r="F30" s="337">
        <v>34</v>
      </c>
      <c r="G30" s="521"/>
      <c r="H30" s="337">
        <v>5</v>
      </c>
      <c r="I30" s="594"/>
      <c r="J30" s="347"/>
      <c r="K30" s="547"/>
      <c r="L30" s="547"/>
      <c r="M30" s="547"/>
      <c r="N30" s="347" t="s">
        <v>135</v>
      </c>
      <c r="O30" s="351">
        <f t="shared" si="1"/>
        <v>0</v>
      </c>
      <c r="P30" s="351">
        <f t="shared" si="2"/>
        <v>5</v>
      </c>
      <c r="Q30" s="547"/>
      <c r="R30" s="276"/>
      <c r="S30" s="311" t="s">
        <v>6</v>
      </c>
      <c r="T30" s="318">
        <f t="shared" si="6"/>
        <v>82</v>
      </c>
      <c r="U30" s="318">
        <f t="shared" si="6"/>
        <v>29</v>
      </c>
      <c r="V30" s="318">
        <f t="shared" si="7"/>
        <v>29</v>
      </c>
      <c r="W30" s="318">
        <f t="shared" si="7"/>
        <v>3</v>
      </c>
      <c r="X30" s="318">
        <f t="shared" si="7"/>
        <v>3</v>
      </c>
      <c r="Y30" s="570">
        <f t="shared" si="7"/>
        <v>0</v>
      </c>
    </row>
    <row r="31" spans="1:25" ht="12">
      <c r="A31" s="144" t="s">
        <v>534</v>
      </c>
      <c r="B31" s="135"/>
      <c r="C31" s="337">
        <v>89</v>
      </c>
      <c r="D31" s="722">
        <v>13</v>
      </c>
      <c r="E31" s="722"/>
      <c r="F31" s="337">
        <v>16</v>
      </c>
      <c r="G31" s="521"/>
      <c r="H31" s="338"/>
      <c r="I31" s="594"/>
      <c r="J31" s="347"/>
      <c r="K31" s="547"/>
      <c r="L31" s="547"/>
      <c r="M31" s="547"/>
      <c r="N31" s="347"/>
      <c r="O31" s="351"/>
      <c r="P31" s="351"/>
      <c r="Q31" s="547"/>
      <c r="R31" s="276"/>
      <c r="S31" s="311" t="s">
        <v>5</v>
      </c>
      <c r="T31" s="318">
        <f>C42</f>
        <v>58</v>
      </c>
      <c r="U31" s="318">
        <f>D42</f>
        <v>25</v>
      </c>
      <c r="V31" s="318">
        <f>F42</f>
        <v>33</v>
      </c>
      <c r="W31" s="318">
        <f>G42</f>
        <v>3</v>
      </c>
      <c r="X31" s="318">
        <f>H42</f>
        <v>1</v>
      </c>
      <c r="Y31" s="570">
        <f>I42</f>
        <v>0</v>
      </c>
    </row>
    <row r="32" spans="1:25" ht="12">
      <c r="A32" s="747" t="s">
        <v>163</v>
      </c>
      <c r="B32" s="748"/>
      <c r="C32" s="148">
        <f>SUM(C17:C31)</f>
        <v>1016</v>
      </c>
      <c r="D32" s="723">
        <f>SUM(D17:D31)</f>
        <v>577</v>
      </c>
      <c r="E32" s="724"/>
      <c r="F32" s="148">
        <f>SUM(F17:F31)</f>
        <v>667</v>
      </c>
      <c r="G32" s="148">
        <f>SUM(G17:G29)</f>
        <v>127</v>
      </c>
      <c r="H32" s="148">
        <f>SUM(H17:H31)</f>
        <v>65</v>
      </c>
      <c r="I32" s="148">
        <f>SUM(I17:I29)</f>
        <v>56</v>
      </c>
      <c r="J32" s="352"/>
      <c r="K32" s="547"/>
      <c r="L32" s="547"/>
      <c r="M32" s="547"/>
      <c r="N32" s="352"/>
      <c r="O32" s="351"/>
      <c r="P32" s="351"/>
      <c r="Q32" s="547"/>
      <c r="R32" s="276"/>
      <c r="S32" s="311" t="s">
        <v>8</v>
      </c>
      <c r="T32" s="318">
        <f>C41</f>
        <v>54</v>
      </c>
      <c r="U32" s="318">
        <f>D41</f>
        <v>32</v>
      </c>
      <c r="V32" s="318">
        <f>F41</f>
        <v>40</v>
      </c>
      <c r="W32" s="318">
        <f>G41</f>
        <v>4</v>
      </c>
      <c r="X32" s="318">
        <f>H41</f>
        <v>3</v>
      </c>
      <c r="Y32" s="570">
        <f>I41</f>
        <v>0</v>
      </c>
    </row>
    <row r="33" spans="2:25" ht="12">
      <c r="B33" s="142"/>
      <c r="C33" s="292"/>
      <c r="D33" s="292"/>
      <c r="E33" s="292"/>
      <c r="F33" s="292"/>
      <c r="G33" s="292"/>
      <c r="H33" s="168"/>
      <c r="I33" s="168"/>
      <c r="J33" s="353"/>
      <c r="K33" s="547"/>
      <c r="L33" s="547"/>
      <c r="M33" s="547"/>
      <c r="N33" s="353"/>
      <c r="O33" s="351"/>
      <c r="P33" s="351"/>
      <c r="Q33" s="547"/>
      <c r="R33" s="276"/>
      <c r="S33" s="315" t="s">
        <v>4</v>
      </c>
      <c r="T33" s="318">
        <f>C40</f>
        <v>40</v>
      </c>
      <c r="U33" s="318">
        <f>D40</f>
        <v>40</v>
      </c>
      <c r="V33" s="318">
        <f>F40</f>
        <v>40</v>
      </c>
      <c r="W33" s="318">
        <f>G40</f>
        <v>2</v>
      </c>
      <c r="X33" s="318">
        <f>H40</f>
        <v>2</v>
      </c>
      <c r="Y33" s="570">
        <f>I40</f>
        <v>0</v>
      </c>
    </row>
    <row r="34" spans="1:25" ht="15">
      <c r="A34" s="713" t="s">
        <v>164</v>
      </c>
      <c r="B34" s="714"/>
      <c r="C34" s="332" t="s">
        <v>87</v>
      </c>
      <c r="D34" s="723" t="s">
        <v>88</v>
      </c>
      <c r="E34" s="724"/>
      <c r="F34" s="332" t="s">
        <v>89</v>
      </c>
      <c r="G34" s="332" t="s">
        <v>90</v>
      </c>
      <c r="H34" s="332" t="s">
        <v>17</v>
      </c>
      <c r="I34" s="148" t="s">
        <v>134</v>
      </c>
      <c r="J34" s="347"/>
      <c r="K34" s="547"/>
      <c r="L34" s="547"/>
      <c r="M34" s="547"/>
      <c r="N34" s="347"/>
      <c r="O34" s="351"/>
      <c r="P34" s="351"/>
      <c r="Q34" s="547"/>
      <c r="R34" s="276"/>
      <c r="S34" s="311" t="s">
        <v>469</v>
      </c>
      <c r="T34" s="318">
        <f>C43</f>
        <v>45</v>
      </c>
      <c r="U34" s="318">
        <f>D43</f>
        <v>0</v>
      </c>
      <c r="V34" s="318">
        <f>F43</f>
        <v>0</v>
      </c>
      <c r="W34" s="318">
        <f>G43</f>
        <v>0</v>
      </c>
      <c r="X34" s="318">
        <f>H43</f>
        <v>0</v>
      </c>
      <c r="Y34" s="570">
        <f>I43</f>
        <v>0</v>
      </c>
    </row>
    <row r="35" spans="1:25" ht="12">
      <c r="A35" s="108" t="s">
        <v>165</v>
      </c>
      <c r="B35" s="135" t="s">
        <v>166</v>
      </c>
      <c r="C35" s="337">
        <v>63</v>
      </c>
      <c r="D35" s="722">
        <v>32</v>
      </c>
      <c r="E35" s="722"/>
      <c r="F35" s="337">
        <v>35</v>
      </c>
      <c r="G35" s="337">
        <v>2</v>
      </c>
      <c r="H35" s="337">
        <v>1</v>
      </c>
      <c r="I35" s="600"/>
      <c r="J35" s="347"/>
      <c r="K35" s="547"/>
      <c r="L35" s="547"/>
      <c r="M35" s="547"/>
      <c r="N35" s="347" t="s">
        <v>135</v>
      </c>
      <c r="O35" s="351">
        <f aca="true" t="shared" si="8" ref="O35:O43">IF(N35="*",$H35,0)</f>
        <v>0</v>
      </c>
      <c r="P35" s="351">
        <f aca="true" t="shared" si="9" ref="P35:P43">IF(N35="**",$H35,0)</f>
        <v>1</v>
      </c>
      <c r="Q35" s="547"/>
      <c r="R35" s="270"/>
      <c r="S35" s="311" t="s">
        <v>584</v>
      </c>
      <c r="T35" s="318">
        <f>C72</f>
        <v>271</v>
      </c>
      <c r="U35" s="318">
        <f>D72</f>
        <v>206</v>
      </c>
      <c r="V35" s="318">
        <f>F72</f>
        <v>237</v>
      </c>
      <c r="W35" s="318">
        <f>G72</f>
        <v>67</v>
      </c>
      <c r="X35" s="318">
        <f>H72</f>
        <v>10</v>
      </c>
      <c r="Y35" s="570">
        <f>I72</f>
        <v>10</v>
      </c>
    </row>
    <row r="36" spans="1:25" ht="12">
      <c r="A36" s="108" t="s">
        <v>553</v>
      </c>
      <c r="B36" s="135" t="s">
        <v>168</v>
      </c>
      <c r="C36" s="337">
        <v>69</v>
      </c>
      <c r="D36" s="722">
        <v>34</v>
      </c>
      <c r="E36" s="722"/>
      <c r="F36" s="337">
        <v>67</v>
      </c>
      <c r="G36" s="337">
        <v>6</v>
      </c>
      <c r="H36" s="337">
        <v>4</v>
      </c>
      <c r="I36" s="153"/>
      <c r="J36" s="347"/>
      <c r="K36" s="547"/>
      <c r="L36" s="547"/>
      <c r="M36" s="547"/>
      <c r="N36" s="347" t="s">
        <v>135</v>
      </c>
      <c r="O36" s="351">
        <f t="shared" si="8"/>
        <v>0</v>
      </c>
      <c r="P36" s="351">
        <f t="shared" si="9"/>
        <v>4</v>
      </c>
      <c r="Q36" s="547"/>
      <c r="R36" s="271"/>
      <c r="S36" s="224" t="s">
        <v>472</v>
      </c>
      <c r="T36" s="318">
        <f>C57</f>
        <v>324</v>
      </c>
      <c r="U36" s="318">
        <f>D57</f>
        <v>97</v>
      </c>
      <c r="V36" s="318">
        <f>F57</f>
        <v>171</v>
      </c>
      <c r="W36" s="318">
        <f>G57</f>
        <v>49</v>
      </c>
      <c r="X36" s="318">
        <f>H57</f>
        <v>32</v>
      </c>
      <c r="Y36" s="570">
        <f>I57</f>
        <v>16</v>
      </c>
    </row>
    <row r="37" spans="1:25" ht="15" customHeight="1">
      <c r="A37" s="108" t="s">
        <v>169</v>
      </c>
      <c r="B37" s="135" t="s">
        <v>170</v>
      </c>
      <c r="C37" s="337">
        <v>56</v>
      </c>
      <c r="D37" s="722">
        <v>33</v>
      </c>
      <c r="E37" s="722"/>
      <c r="F37" s="337">
        <v>41</v>
      </c>
      <c r="G37" s="337">
        <v>8</v>
      </c>
      <c r="H37" s="337">
        <v>2</v>
      </c>
      <c r="I37" s="153"/>
      <c r="J37" s="347"/>
      <c r="K37" s="547"/>
      <c r="L37" s="547"/>
      <c r="M37" s="547"/>
      <c r="N37" s="347" t="s">
        <v>135</v>
      </c>
      <c r="O37" s="351">
        <f t="shared" si="8"/>
        <v>0</v>
      </c>
      <c r="P37" s="351">
        <f t="shared" si="9"/>
        <v>2</v>
      </c>
      <c r="Q37" s="547"/>
      <c r="R37" s="271"/>
      <c r="S37" s="316" t="s">
        <v>91</v>
      </c>
      <c r="T37" s="579">
        <f>C73</f>
        <v>1176</v>
      </c>
      <c r="U37" s="579">
        <f>D73</f>
        <v>618</v>
      </c>
      <c r="V37" s="579">
        <f>F73</f>
        <v>804</v>
      </c>
      <c r="W37" s="579">
        <f>G73</f>
        <v>149</v>
      </c>
      <c r="X37" s="579">
        <f>H73</f>
        <v>73</v>
      </c>
      <c r="Y37" s="578">
        <f>I73</f>
        <v>28</v>
      </c>
    </row>
    <row r="38" spans="1:25" ht="15" customHeight="1">
      <c r="A38" s="108" t="s">
        <v>171</v>
      </c>
      <c r="B38" s="135" t="s">
        <v>172</v>
      </c>
      <c r="C38" s="337">
        <v>82</v>
      </c>
      <c r="D38" s="722">
        <v>29</v>
      </c>
      <c r="E38" s="722"/>
      <c r="F38" s="337">
        <v>29</v>
      </c>
      <c r="G38" s="337">
        <v>3</v>
      </c>
      <c r="H38" s="337">
        <v>3</v>
      </c>
      <c r="I38" s="153"/>
      <c r="J38" s="347"/>
      <c r="K38" s="547"/>
      <c r="L38" s="547"/>
      <c r="M38" s="547"/>
      <c r="N38" s="347" t="s">
        <v>135</v>
      </c>
      <c r="O38" s="351">
        <f t="shared" si="8"/>
        <v>0</v>
      </c>
      <c r="P38" s="351">
        <f t="shared" si="9"/>
        <v>3</v>
      </c>
      <c r="Q38" s="547"/>
      <c r="R38" s="719" t="s">
        <v>70</v>
      </c>
      <c r="S38" s="314" t="s">
        <v>0</v>
      </c>
      <c r="T38" s="318">
        <f>C5+C6</f>
        <v>182</v>
      </c>
      <c r="U38" s="318">
        <f>D6</f>
        <v>130</v>
      </c>
      <c r="V38" s="318">
        <f>F5</f>
        <v>57</v>
      </c>
      <c r="W38" s="318">
        <f>G5</f>
        <v>11</v>
      </c>
      <c r="X38" s="318">
        <f>H5</f>
        <v>2</v>
      </c>
      <c r="Y38" s="570"/>
    </row>
    <row r="39" spans="1:25" ht="12">
      <c r="A39" s="108" t="s">
        <v>173</v>
      </c>
      <c r="B39" s="135" t="s">
        <v>174</v>
      </c>
      <c r="C39" s="345">
        <v>48</v>
      </c>
      <c r="D39" s="722">
        <v>18</v>
      </c>
      <c r="E39" s="722"/>
      <c r="F39" s="345">
        <v>30</v>
      </c>
      <c r="G39" s="345">
        <v>5</v>
      </c>
      <c r="H39" s="345">
        <v>2</v>
      </c>
      <c r="I39" s="218">
        <v>2</v>
      </c>
      <c r="J39" s="347"/>
      <c r="K39" s="547"/>
      <c r="L39" s="547"/>
      <c r="M39" s="547"/>
      <c r="N39" s="347" t="s">
        <v>135</v>
      </c>
      <c r="O39" s="351">
        <f t="shared" si="8"/>
        <v>0</v>
      </c>
      <c r="P39" s="351">
        <f t="shared" si="9"/>
        <v>2</v>
      </c>
      <c r="Q39" s="547"/>
      <c r="R39" s="645"/>
      <c r="S39" s="315" t="s">
        <v>86</v>
      </c>
      <c r="T39" s="319"/>
      <c r="U39" s="319">
        <f>D7</f>
        <v>58</v>
      </c>
      <c r="V39" s="319"/>
      <c r="W39" s="346"/>
      <c r="X39" s="319"/>
      <c r="Y39" s="570"/>
    </row>
    <row r="40" spans="1:25" ht="12">
      <c r="A40" s="108" t="s">
        <v>175</v>
      </c>
      <c r="B40" s="135" t="s">
        <v>176</v>
      </c>
      <c r="C40" s="337">
        <v>40</v>
      </c>
      <c r="D40" s="722">
        <v>40</v>
      </c>
      <c r="E40" s="722"/>
      <c r="F40" s="337">
        <v>40</v>
      </c>
      <c r="G40" s="337">
        <v>2</v>
      </c>
      <c r="H40" s="339">
        <v>2</v>
      </c>
      <c r="I40" s="153"/>
      <c r="J40" s="347"/>
      <c r="K40" s="547"/>
      <c r="L40" s="547"/>
      <c r="M40" s="547"/>
      <c r="N40" s="347" t="s">
        <v>135</v>
      </c>
      <c r="O40" s="351">
        <f t="shared" si="8"/>
        <v>0</v>
      </c>
      <c r="P40" s="351">
        <f t="shared" si="9"/>
        <v>2</v>
      </c>
      <c r="Q40" s="547"/>
      <c r="R40" s="720"/>
      <c r="S40" s="316" t="s">
        <v>91</v>
      </c>
      <c r="T40" s="577">
        <f>SUM(T38:T39)</f>
        <v>182</v>
      </c>
      <c r="U40" s="581">
        <f>SUM(U38:U39)</f>
        <v>188</v>
      </c>
      <c r="V40" s="577">
        <f>SUM(V38:V39)</f>
        <v>57</v>
      </c>
      <c r="W40" s="579">
        <f>SUM(W38:W39)</f>
        <v>11</v>
      </c>
      <c r="X40" s="577">
        <f>SUM(X38:X39)</f>
        <v>2</v>
      </c>
      <c r="Y40" s="578"/>
    </row>
    <row r="41" spans="1:25" ht="12">
      <c r="A41" s="108" t="s">
        <v>177</v>
      </c>
      <c r="B41" s="135" t="s">
        <v>178</v>
      </c>
      <c r="C41" s="337">
        <v>54</v>
      </c>
      <c r="D41" s="722">
        <v>32</v>
      </c>
      <c r="E41" s="722"/>
      <c r="F41" s="337">
        <v>40</v>
      </c>
      <c r="G41" s="337">
        <v>4</v>
      </c>
      <c r="H41" s="337">
        <v>3</v>
      </c>
      <c r="I41" s="153"/>
      <c r="J41" s="347"/>
      <c r="K41" s="547"/>
      <c r="L41" s="547"/>
      <c r="M41" s="547"/>
      <c r="N41" s="347" t="s">
        <v>135</v>
      </c>
      <c r="O41" s="351">
        <f t="shared" si="8"/>
        <v>0</v>
      </c>
      <c r="P41" s="351">
        <f t="shared" si="9"/>
        <v>3</v>
      </c>
      <c r="Q41" s="547"/>
      <c r="R41" s="728" t="s">
        <v>1</v>
      </c>
      <c r="S41" s="469" t="s">
        <v>56</v>
      </c>
      <c r="T41" s="319">
        <f aca="true" t="shared" si="10" ref="T41:U43">C11</f>
        <v>51</v>
      </c>
      <c r="U41" s="319">
        <f t="shared" si="10"/>
        <v>20</v>
      </c>
      <c r="V41" s="319"/>
      <c r="W41" s="346"/>
      <c r="X41" s="318"/>
      <c r="Y41" s="570"/>
    </row>
    <row r="42" spans="1:25" ht="12">
      <c r="A42" s="108" t="s">
        <v>179</v>
      </c>
      <c r="B42" s="135" t="s">
        <v>180</v>
      </c>
      <c r="C42" s="337">
        <v>58</v>
      </c>
      <c r="D42" s="722">
        <v>25</v>
      </c>
      <c r="E42" s="722"/>
      <c r="F42" s="337">
        <v>33</v>
      </c>
      <c r="G42" s="337">
        <v>3</v>
      </c>
      <c r="H42" s="337">
        <v>1</v>
      </c>
      <c r="I42" s="153"/>
      <c r="J42" s="347"/>
      <c r="K42" s="547"/>
      <c r="L42" s="547"/>
      <c r="M42" s="547"/>
      <c r="N42" s="347" t="s">
        <v>135</v>
      </c>
      <c r="O42" s="351">
        <f t="shared" si="8"/>
        <v>0</v>
      </c>
      <c r="P42" s="351">
        <f t="shared" si="9"/>
        <v>1</v>
      </c>
      <c r="Q42" s="547"/>
      <c r="R42" s="670"/>
      <c r="S42" s="208" t="s">
        <v>55</v>
      </c>
      <c r="T42" s="319">
        <f t="shared" si="10"/>
        <v>39</v>
      </c>
      <c r="U42" s="319">
        <f t="shared" si="10"/>
        <v>28</v>
      </c>
      <c r="V42" s="319"/>
      <c r="W42" s="346"/>
      <c r="X42" s="318"/>
      <c r="Y42" s="570"/>
    </row>
    <row r="43" spans="1:25" ht="12">
      <c r="A43" s="144" t="s">
        <v>181</v>
      </c>
      <c r="B43" s="135" t="s">
        <v>182</v>
      </c>
      <c r="C43" s="337">
        <v>45</v>
      </c>
      <c r="D43" s="722"/>
      <c r="E43" s="722"/>
      <c r="F43" s="146"/>
      <c r="G43" s="137"/>
      <c r="H43" s="296"/>
      <c r="I43" s="153"/>
      <c r="J43" s="359"/>
      <c r="K43" s="547"/>
      <c r="L43" s="547"/>
      <c r="M43" s="547"/>
      <c r="N43" s="359"/>
      <c r="O43" s="351">
        <f t="shared" si="8"/>
        <v>0</v>
      </c>
      <c r="P43" s="351">
        <f t="shared" si="9"/>
        <v>0</v>
      </c>
      <c r="Q43" s="547"/>
      <c r="R43" s="670"/>
      <c r="S43" s="93" t="s">
        <v>3</v>
      </c>
      <c r="T43" s="319">
        <f t="shared" si="10"/>
        <v>31</v>
      </c>
      <c r="U43" s="319">
        <f t="shared" si="10"/>
        <v>18</v>
      </c>
      <c r="V43" s="319">
        <f aca="true" t="shared" si="11" ref="V43:X44">F13</f>
        <v>37</v>
      </c>
      <c r="W43" s="319">
        <f t="shared" si="11"/>
        <v>37</v>
      </c>
      <c r="X43" s="319">
        <f t="shared" si="11"/>
        <v>4</v>
      </c>
      <c r="Y43" s="570"/>
    </row>
    <row r="44" spans="1:26" ht="12">
      <c r="A44" s="737" t="s">
        <v>183</v>
      </c>
      <c r="B44" s="737"/>
      <c r="C44" s="148">
        <f>SUM(C35:C43)</f>
        <v>515</v>
      </c>
      <c r="D44" s="723">
        <f>SUM(D35:D42)</f>
        <v>243</v>
      </c>
      <c r="E44" s="724"/>
      <c r="F44" s="148">
        <f>SUM(F35:F42)</f>
        <v>315</v>
      </c>
      <c r="G44" s="148">
        <f>SUM(G35:G42)</f>
        <v>33</v>
      </c>
      <c r="H44" s="148">
        <f>SUM(H35:H42)</f>
        <v>18</v>
      </c>
      <c r="I44" s="148">
        <f>SUM(I35:I42)</f>
        <v>2</v>
      </c>
      <c r="J44" s="347"/>
      <c r="K44" s="547"/>
      <c r="L44" s="547"/>
      <c r="M44" s="547"/>
      <c r="N44" s="347"/>
      <c r="O44" s="351"/>
      <c r="P44" s="351"/>
      <c r="Q44" s="547"/>
      <c r="R44" s="729"/>
      <c r="S44" s="31" t="s">
        <v>528</v>
      </c>
      <c r="T44" s="319">
        <f>C14</f>
        <v>20</v>
      </c>
      <c r="U44" s="319"/>
      <c r="V44" s="319">
        <f t="shared" si="11"/>
        <v>6</v>
      </c>
      <c r="W44" s="319">
        <f t="shared" si="11"/>
        <v>6</v>
      </c>
      <c r="X44" s="319">
        <f t="shared" si="11"/>
        <v>2</v>
      </c>
      <c r="Y44" s="570">
        <f>I14</f>
        <v>1</v>
      </c>
      <c r="Z44" s="95" t="s">
        <v>124</v>
      </c>
    </row>
    <row r="45" spans="1:25" ht="12.75" thickBot="1">
      <c r="A45" s="131"/>
      <c r="B45" s="149"/>
      <c r="C45" s="297"/>
      <c r="D45" s="297"/>
      <c r="E45" s="297"/>
      <c r="F45" s="297"/>
      <c r="G45" s="297"/>
      <c r="H45" s="181"/>
      <c r="J45" s="347"/>
      <c r="K45" s="547"/>
      <c r="L45" s="547"/>
      <c r="M45" s="547"/>
      <c r="N45" s="347"/>
      <c r="O45" s="351"/>
      <c r="P45" s="351"/>
      <c r="Q45" s="547"/>
      <c r="R45" s="582" t="s">
        <v>91</v>
      </c>
      <c r="S45" s="573"/>
      <c r="T45" s="574">
        <f aca="true" t="shared" si="12" ref="T45:Y45">SUM(T41:T44)+T37+T40+T25+T10+SUM(T11:T13)</f>
        <v>4693</v>
      </c>
      <c r="U45" s="574">
        <f t="shared" si="12"/>
        <v>3530</v>
      </c>
      <c r="V45" s="574">
        <f t="shared" si="12"/>
        <v>3731</v>
      </c>
      <c r="W45" s="574">
        <f t="shared" si="12"/>
        <v>1978</v>
      </c>
      <c r="X45" s="574">
        <f t="shared" si="12"/>
        <v>582</v>
      </c>
      <c r="Y45" s="576">
        <f t="shared" si="12"/>
        <v>451</v>
      </c>
    </row>
    <row r="46" spans="1:25" ht="15">
      <c r="A46" s="713" t="s">
        <v>563</v>
      </c>
      <c r="B46" s="714"/>
      <c r="C46" s="332" t="s">
        <v>87</v>
      </c>
      <c r="D46" s="723" t="s">
        <v>88</v>
      </c>
      <c r="E46" s="724"/>
      <c r="F46" s="332" t="s">
        <v>89</v>
      </c>
      <c r="G46" s="332" t="s">
        <v>90</v>
      </c>
      <c r="H46" s="332" t="s">
        <v>17</v>
      </c>
      <c r="I46" s="525" t="s">
        <v>134</v>
      </c>
      <c r="J46" s="347"/>
      <c r="K46" s="547"/>
      <c r="L46" s="547"/>
      <c r="M46" s="547"/>
      <c r="N46" s="347"/>
      <c r="O46" s="351"/>
      <c r="P46" s="351"/>
      <c r="Q46" s="547"/>
      <c r="R46" s="730" t="s">
        <v>587</v>
      </c>
      <c r="S46" s="730"/>
      <c r="T46" s="730"/>
      <c r="U46" s="730"/>
      <c r="V46" s="730"/>
      <c r="W46" s="730"/>
      <c r="X46" s="730"/>
      <c r="Y46" s="730"/>
    </row>
    <row r="47" spans="1:25" ht="12.75" customHeight="1">
      <c r="A47" s="108" t="s">
        <v>185</v>
      </c>
      <c r="B47" s="135"/>
      <c r="C47" s="145">
        <v>89</v>
      </c>
      <c r="D47" s="722">
        <v>33</v>
      </c>
      <c r="E47" s="722"/>
      <c r="F47" s="145">
        <v>38</v>
      </c>
      <c r="G47" s="145">
        <v>5</v>
      </c>
      <c r="H47" s="217">
        <v>5</v>
      </c>
      <c r="I47" s="218">
        <v>5</v>
      </c>
      <c r="J47" s="355"/>
      <c r="K47" s="547"/>
      <c r="L47" s="547"/>
      <c r="M47" s="547"/>
      <c r="N47" s="355" t="s">
        <v>135</v>
      </c>
      <c r="O47" s="351">
        <f aca="true" t="shared" si="13" ref="O47:O56">IF(N47="*",$H47,0)</f>
        <v>0</v>
      </c>
      <c r="P47" s="351">
        <f aca="true" t="shared" si="14" ref="P47:P56">IF(N47="**",$H47,0)</f>
        <v>5</v>
      </c>
      <c r="Q47" s="547"/>
      <c r="R47" s="637" t="s">
        <v>546</v>
      </c>
      <c r="S47" s="637"/>
      <c r="T47" s="637"/>
      <c r="U47" s="637"/>
      <c r="V47" s="637"/>
      <c r="W47" s="637"/>
      <c r="X47" s="637"/>
      <c r="Y47" s="637"/>
    </row>
    <row r="48" spans="1:17" ht="12.75" customHeight="1">
      <c r="A48" s="42" t="s">
        <v>186</v>
      </c>
      <c r="B48" s="135" t="s">
        <v>187</v>
      </c>
      <c r="C48" s="218">
        <v>25</v>
      </c>
      <c r="D48" s="722">
        <v>8</v>
      </c>
      <c r="E48" s="722"/>
      <c r="F48" s="218">
        <v>12</v>
      </c>
      <c r="G48" s="218">
        <v>8</v>
      </c>
      <c r="H48" s="218">
        <v>3</v>
      </c>
      <c r="I48" s="218">
        <v>5</v>
      </c>
      <c r="J48" s="355"/>
      <c r="K48" s="547"/>
      <c r="L48" s="547"/>
      <c r="M48" s="547"/>
      <c r="N48" s="355" t="s">
        <v>135</v>
      </c>
      <c r="O48" s="351">
        <f t="shared" si="13"/>
        <v>0</v>
      </c>
      <c r="P48" s="351">
        <f t="shared" si="14"/>
        <v>3</v>
      </c>
      <c r="Q48" s="547"/>
    </row>
    <row r="49" spans="1:17" ht="15" customHeight="1">
      <c r="A49" s="108" t="s">
        <v>188</v>
      </c>
      <c r="B49" s="135" t="s">
        <v>189</v>
      </c>
      <c r="C49" s="145">
        <v>25</v>
      </c>
      <c r="D49" s="722">
        <v>17</v>
      </c>
      <c r="E49" s="722"/>
      <c r="F49" s="145">
        <v>25</v>
      </c>
      <c r="G49" s="220">
        <v>4</v>
      </c>
      <c r="H49" s="145">
        <v>4</v>
      </c>
      <c r="I49" s="153"/>
      <c r="J49" s="355"/>
      <c r="K49" s="547"/>
      <c r="L49" s="547"/>
      <c r="M49" s="547"/>
      <c r="N49" s="355" t="s">
        <v>135</v>
      </c>
      <c r="O49" s="351">
        <f t="shared" si="13"/>
        <v>0</v>
      </c>
      <c r="P49" s="351">
        <f t="shared" si="14"/>
        <v>4</v>
      </c>
      <c r="Q49" s="547"/>
    </row>
    <row r="50" spans="1:17" ht="15" customHeight="1">
      <c r="A50" s="108" t="s">
        <v>504</v>
      </c>
      <c r="B50" s="135" t="s">
        <v>191</v>
      </c>
      <c r="C50" s="145">
        <v>45</v>
      </c>
      <c r="D50" s="722">
        <v>5</v>
      </c>
      <c r="E50" s="722"/>
      <c r="F50" s="190">
        <v>13</v>
      </c>
      <c r="G50" s="220">
        <v>12</v>
      </c>
      <c r="H50" s="217">
        <v>3</v>
      </c>
      <c r="I50" s="218">
        <v>2</v>
      </c>
      <c r="J50" s="355"/>
      <c r="K50" s="547"/>
      <c r="L50" s="547"/>
      <c r="M50" s="547"/>
      <c r="N50" s="355" t="s">
        <v>135</v>
      </c>
      <c r="O50" s="351">
        <f t="shared" si="13"/>
        <v>0</v>
      </c>
      <c r="P50" s="351">
        <f t="shared" si="14"/>
        <v>3</v>
      </c>
      <c r="Q50" s="547"/>
    </row>
    <row r="51" spans="1:17" ht="15" customHeight="1">
      <c r="A51" s="108" t="s">
        <v>192</v>
      </c>
      <c r="B51" s="135" t="s">
        <v>193</v>
      </c>
      <c r="C51" s="145">
        <v>7</v>
      </c>
      <c r="D51" s="722">
        <v>6</v>
      </c>
      <c r="E51" s="722"/>
      <c r="F51" s="145">
        <v>7</v>
      </c>
      <c r="G51" s="219">
        <v>2</v>
      </c>
      <c r="H51" s="217">
        <v>1</v>
      </c>
      <c r="I51" s="218">
        <v>4</v>
      </c>
      <c r="J51" s="355"/>
      <c r="K51" s="547"/>
      <c r="L51" s="547"/>
      <c r="M51" s="547"/>
      <c r="N51" s="355" t="s">
        <v>135</v>
      </c>
      <c r="O51" s="351">
        <f t="shared" si="13"/>
        <v>0</v>
      </c>
      <c r="P51" s="351">
        <f t="shared" si="14"/>
        <v>1</v>
      </c>
      <c r="Q51" s="547"/>
    </row>
    <row r="52" spans="1:17" ht="12.75" customHeight="1">
      <c r="A52" s="108" t="s">
        <v>505</v>
      </c>
      <c r="B52" s="135"/>
      <c r="C52" s="145">
        <v>16</v>
      </c>
      <c r="D52" s="722">
        <v>8</v>
      </c>
      <c r="E52" s="722"/>
      <c r="F52" s="190">
        <v>18</v>
      </c>
      <c r="G52" s="219">
        <v>3</v>
      </c>
      <c r="H52" s="217">
        <v>1</v>
      </c>
      <c r="I52" s="153"/>
      <c r="J52" s="355"/>
      <c r="K52" s="547"/>
      <c r="L52" s="547"/>
      <c r="M52" s="547"/>
      <c r="N52" s="355" t="s">
        <v>135</v>
      </c>
      <c r="O52" s="351">
        <f t="shared" si="13"/>
        <v>0</v>
      </c>
      <c r="P52" s="351">
        <f t="shared" si="14"/>
        <v>1</v>
      </c>
      <c r="Q52" s="547"/>
    </row>
    <row r="53" spans="1:17" ht="12.75" customHeight="1">
      <c r="A53" s="108" t="s">
        <v>194</v>
      </c>
      <c r="B53" s="135"/>
      <c r="C53" s="145">
        <v>20</v>
      </c>
      <c r="D53" s="722">
        <v>10</v>
      </c>
      <c r="E53" s="722"/>
      <c r="F53" s="190">
        <v>20</v>
      </c>
      <c r="G53" s="220">
        <v>15</v>
      </c>
      <c r="H53" s="147">
        <v>10</v>
      </c>
      <c r="I53" s="153"/>
      <c r="J53" s="355"/>
      <c r="K53" s="547"/>
      <c r="L53" s="547"/>
      <c r="M53" s="547"/>
      <c r="N53" s="355" t="s">
        <v>135</v>
      </c>
      <c r="O53" s="351">
        <f t="shared" si="13"/>
        <v>0</v>
      </c>
      <c r="P53" s="351">
        <f t="shared" si="14"/>
        <v>10</v>
      </c>
      <c r="Q53" s="547"/>
    </row>
    <row r="54" spans="1:17" ht="12.75" customHeight="1">
      <c r="A54" s="108" t="s">
        <v>511</v>
      </c>
      <c r="B54" s="135"/>
      <c r="C54" s="145">
        <v>12</v>
      </c>
      <c r="D54" s="722">
        <v>0</v>
      </c>
      <c r="E54" s="722"/>
      <c r="F54" s="190">
        <v>18</v>
      </c>
      <c r="G54" s="248"/>
      <c r="H54" s="296"/>
      <c r="I54" s="153"/>
      <c r="J54" s="458"/>
      <c r="K54" s="547"/>
      <c r="L54" s="547"/>
      <c r="M54" s="547"/>
      <c r="N54" s="458"/>
      <c r="O54" s="351">
        <f t="shared" si="13"/>
        <v>0</v>
      </c>
      <c r="P54" s="351">
        <f t="shared" si="14"/>
        <v>0</v>
      </c>
      <c r="Q54" s="547"/>
    </row>
    <row r="55" spans="1:17" ht="12.75" customHeight="1">
      <c r="A55" s="108" t="s">
        <v>161</v>
      </c>
      <c r="B55" s="135" t="s">
        <v>503</v>
      </c>
      <c r="C55" s="339">
        <v>65</v>
      </c>
      <c r="D55" s="722">
        <v>10</v>
      </c>
      <c r="E55" s="722"/>
      <c r="F55" s="339">
        <v>12</v>
      </c>
      <c r="G55" s="340"/>
      <c r="H55" s="339">
        <v>5</v>
      </c>
      <c r="I55" s="600"/>
      <c r="J55" s="347"/>
      <c r="K55" s="547"/>
      <c r="L55" s="547"/>
      <c r="M55" s="547"/>
      <c r="N55" s="347" t="s">
        <v>135</v>
      </c>
      <c r="O55" s="351">
        <f t="shared" si="13"/>
        <v>0</v>
      </c>
      <c r="P55" s="351">
        <f t="shared" si="14"/>
        <v>5</v>
      </c>
      <c r="Q55" s="547"/>
    </row>
    <row r="56" spans="1:17" ht="12.75" customHeight="1">
      <c r="A56" s="251" t="s">
        <v>536</v>
      </c>
      <c r="B56" s="599"/>
      <c r="C56" s="337">
        <v>20</v>
      </c>
      <c r="D56" s="722"/>
      <c r="E56" s="722"/>
      <c r="F56" s="337">
        <v>8</v>
      </c>
      <c r="G56" s="521"/>
      <c r="H56" s="338"/>
      <c r="I56" s="600"/>
      <c r="J56" s="347"/>
      <c r="K56" s="547"/>
      <c r="L56" s="547"/>
      <c r="M56" s="547"/>
      <c r="N56" s="347"/>
      <c r="O56" s="351">
        <f t="shared" si="13"/>
        <v>0</v>
      </c>
      <c r="P56" s="351">
        <f t="shared" si="14"/>
        <v>0</v>
      </c>
      <c r="Q56" s="547"/>
    </row>
    <row r="57" spans="1:17" ht="12.75" customHeight="1">
      <c r="A57" s="737" t="s">
        <v>471</v>
      </c>
      <c r="B57" s="737"/>
      <c r="C57" s="148">
        <f aca="true" t="shared" si="15" ref="C57:I57">SUM(C47:C56)</f>
        <v>324</v>
      </c>
      <c r="D57" s="723">
        <f t="shared" si="15"/>
        <v>97</v>
      </c>
      <c r="E57" s="724"/>
      <c r="F57" s="148">
        <f t="shared" si="15"/>
        <v>171</v>
      </c>
      <c r="G57" s="148">
        <f t="shared" si="15"/>
        <v>49</v>
      </c>
      <c r="H57" s="148">
        <f t="shared" si="15"/>
        <v>32</v>
      </c>
      <c r="I57" s="148">
        <f t="shared" si="15"/>
        <v>16</v>
      </c>
      <c r="J57" s="355"/>
      <c r="K57" s="547"/>
      <c r="L57" s="547"/>
      <c r="M57" s="547"/>
      <c r="N57" s="355"/>
      <c r="O57" s="351"/>
      <c r="P57" s="351"/>
      <c r="Q57" s="547"/>
    </row>
    <row r="58" spans="1:17" ht="12.75" customHeight="1">
      <c r="A58" s="131"/>
      <c r="B58" s="132"/>
      <c r="C58" s="181"/>
      <c r="D58" s="181"/>
      <c r="E58" s="181"/>
      <c r="F58" s="181"/>
      <c r="G58" s="292"/>
      <c r="H58" s="181"/>
      <c r="I58" s="298"/>
      <c r="J58" s="355"/>
      <c r="K58" s="547"/>
      <c r="L58" s="547"/>
      <c r="M58" s="547"/>
      <c r="N58" s="355"/>
      <c r="O58" s="351"/>
      <c r="P58" s="351"/>
      <c r="Q58" s="547"/>
    </row>
    <row r="59" spans="1:17" ht="12.75" customHeight="1">
      <c r="A59" s="713" t="s">
        <v>564</v>
      </c>
      <c r="B59" s="714"/>
      <c r="C59" s="332" t="s">
        <v>87</v>
      </c>
      <c r="D59" s="723" t="s">
        <v>88</v>
      </c>
      <c r="E59" s="724"/>
      <c r="F59" s="332" t="s">
        <v>89</v>
      </c>
      <c r="G59" s="332" t="s">
        <v>90</v>
      </c>
      <c r="H59" s="148" t="s">
        <v>17</v>
      </c>
      <c r="I59" s="148" t="s">
        <v>134</v>
      </c>
      <c r="J59" s="356"/>
      <c r="K59" s="547"/>
      <c r="L59" s="547"/>
      <c r="M59" s="547"/>
      <c r="N59" s="356"/>
      <c r="O59" s="351"/>
      <c r="P59" s="351"/>
      <c r="Q59" s="547"/>
    </row>
    <row r="60" spans="1:17" ht="12.75" customHeight="1">
      <c r="A60" s="108" t="s">
        <v>196</v>
      </c>
      <c r="B60" s="135" t="s">
        <v>197</v>
      </c>
      <c r="C60" s="145">
        <v>41</v>
      </c>
      <c r="D60" s="722">
        <v>41</v>
      </c>
      <c r="E60" s="722"/>
      <c r="F60" s="145">
        <v>51</v>
      </c>
      <c r="G60" s="137" t="s">
        <v>198</v>
      </c>
      <c r="H60" s="145">
        <v>6</v>
      </c>
      <c r="I60" s="153"/>
      <c r="J60" s="458"/>
      <c r="K60" s="547"/>
      <c r="L60" s="547"/>
      <c r="M60" s="547"/>
      <c r="N60" s="458" t="s">
        <v>138</v>
      </c>
      <c r="O60" s="351">
        <f>IF(N60="*",$H60,0)</f>
        <v>6</v>
      </c>
      <c r="P60" s="351">
        <f>IF(N60="**",$H60,0)</f>
        <v>0</v>
      </c>
      <c r="Q60" s="547"/>
    </row>
    <row r="61" spans="1:17" ht="12.75" customHeight="1">
      <c r="A61" s="108" t="s">
        <v>199</v>
      </c>
      <c r="B61" s="135" t="s">
        <v>200</v>
      </c>
      <c r="C61" s="145">
        <v>4</v>
      </c>
      <c r="D61" s="722">
        <v>5</v>
      </c>
      <c r="E61" s="722"/>
      <c r="F61" s="145">
        <v>5</v>
      </c>
      <c r="G61" s="137" t="s">
        <v>198</v>
      </c>
      <c r="H61" s="568"/>
      <c r="I61" s="153"/>
      <c r="J61" s="458"/>
      <c r="K61" s="547"/>
      <c r="L61" s="547"/>
      <c r="M61" s="547"/>
      <c r="N61" s="458"/>
      <c r="O61" s="351">
        <f>IF(N61="*",$H61,0)</f>
        <v>0</v>
      </c>
      <c r="P61" s="351">
        <f>IF(N61="**",$H61,0)</f>
        <v>0</v>
      </c>
      <c r="Q61" s="547"/>
    </row>
    <row r="62" spans="1:17" ht="12.75" customHeight="1">
      <c r="A62" s="108" t="s">
        <v>201</v>
      </c>
      <c r="B62" s="135" t="s">
        <v>202</v>
      </c>
      <c r="C62" s="145">
        <v>21</v>
      </c>
      <c r="D62" s="722">
        <v>26</v>
      </c>
      <c r="E62" s="722"/>
      <c r="F62" s="145">
        <v>25</v>
      </c>
      <c r="G62" s="137" t="s">
        <v>198</v>
      </c>
      <c r="H62" s="145">
        <v>7</v>
      </c>
      <c r="I62" s="153"/>
      <c r="J62" s="458"/>
      <c r="K62" s="547"/>
      <c r="L62" s="547"/>
      <c r="M62" s="547"/>
      <c r="N62" s="458" t="s">
        <v>138</v>
      </c>
      <c r="O62" s="351">
        <f>IF(N62="*",$H62,0)</f>
        <v>7</v>
      </c>
      <c r="P62" s="351">
        <f>IF(N62="**",$H62,0)</f>
        <v>0</v>
      </c>
      <c r="Q62" s="547"/>
    </row>
    <row r="63" spans="1:17" ht="12">
      <c r="A63" s="738" t="s">
        <v>571</v>
      </c>
      <c r="B63" s="739"/>
      <c r="C63" s="148">
        <f aca="true" t="shared" si="16" ref="C63:I63">SUM(C60:C62)</f>
        <v>66</v>
      </c>
      <c r="D63" s="723">
        <f t="shared" si="16"/>
        <v>72</v>
      </c>
      <c r="E63" s="724"/>
      <c r="F63" s="148">
        <f t="shared" si="16"/>
        <v>81</v>
      </c>
      <c r="G63" s="148">
        <f t="shared" si="16"/>
        <v>0</v>
      </c>
      <c r="H63" s="148">
        <f>SUM(H60:H62)</f>
        <v>13</v>
      </c>
      <c r="I63" s="148">
        <f t="shared" si="16"/>
        <v>0</v>
      </c>
      <c r="J63" s="355"/>
      <c r="K63" s="547"/>
      <c r="L63" s="547"/>
      <c r="M63" s="547"/>
      <c r="N63" s="355"/>
      <c r="O63" s="351"/>
      <c r="P63" s="351"/>
      <c r="Q63" s="547"/>
    </row>
    <row r="64" spans="1:17" ht="15.75" customHeight="1">
      <c r="A64" s="131"/>
      <c r="B64" s="132"/>
      <c r="C64" s="181"/>
      <c r="D64" s="181"/>
      <c r="E64" s="181"/>
      <c r="F64" s="181"/>
      <c r="G64" s="181"/>
      <c r="H64" s="181"/>
      <c r="I64" s="298"/>
      <c r="J64" s="347"/>
      <c r="K64" s="547"/>
      <c r="L64" s="547"/>
      <c r="M64" s="547"/>
      <c r="N64" s="347"/>
      <c r="O64" s="351"/>
      <c r="P64" s="351"/>
      <c r="Q64" s="547"/>
    </row>
    <row r="65" spans="1:17" ht="12.75" customHeight="1">
      <c r="A65" s="713" t="s">
        <v>565</v>
      </c>
      <c r="B65" s="714"/>
      <c r="C65" s="332" t="s">
        <v>87</v>
      </c>
      <c r="D65" s="723" t="s">
        <v>88</v>
      </c>
      <c r="E65" s="724"/>
      <c r="F65" s="332" t="s">
        <v>89</v>
      </c>
      <c r="G65" s="332" t="s">
        <v>90</v>
      </c>
      <c r="H65" s="332" t="s">
        <v>17</v>
      </c>
      <c r="I65" s="148" t="s">
        <v>134</v>
      </c>
      <c r="J65" s="347"/>
      <c r="K65" s="547"/>
      <c r="L65" s="547"/>
      <c r="M65" s="547"/>
      <c r="N65" s="347"/>
      <c r="O65" s="351"/>
      <c r="P65" s="351"/>
      <c r="Q65" s="547"/>
    </row>
    <row r="66" spans="1:17" ht="12.75" customHeight="1">
      <c r="A66" s="108" t="s">
        <v>204</v>
      </c>
      <c r="B66" s="135" t="s">
        <v>205</v>
      </c>
      <c r="C66" s="219">
        <v>55</v>
      </c>
      <c r="D66" s="722">
        <v>50</v>
      </c>
      <c r="E66" s="722"/>
      <c r="F66" s="220">
        <v>45</v>
      </c>
      <c r="G66" s="220">
        <v>8</v>
      </c>
      <c r="H66" s="220">
        <v>2</v>
      </c>
      <c r="I66" s="153"/>
      <c r="J66" s="347"/>
      <c r="K66" s="547"/>
      <c r="L66" s="547"/>
      <c r="M66" s="547"/>
      <c r="N66" s="347" t="s">
        <v>135</v>
      </c>
      <c r="O66" s="351">
        <f aca="true" t="shared" si="17" ref="O66:O71">IF(N66="*",$H66,0)</f>
        <v>0</v>
      </c>
      <c r="P66" s="351">
        <f aca="true" t="shared" si="18" ref="P66:P71">IF(N66="**",$H66,0)</f>
        <v>2</v>
      </c>
      <c r="Q66" s="547"/>
    </row>
    <row r="67" spans="1:17" ht="12">
      <c r="A67" s="108" t="s">
        <v>206</v>
      </c>
      <c r="B67" s="135" t="s">
        <v>207</v>
      </c>
      <c r="C67" s="220">
        <v>50</v>
      </c>
      <c r="D67" s="722">
        <v>45</v>
      </c>
      <c r="E67" s="722"/>
      <c r="F67" s="220">
        <v>45</v>
      </c>
      <c r="G67" s="220">
        <v>20</v>
      </c>
      <c r="H67" s="220">
        <v>2</v>
      </c>
      <c r="I67" s="218">
        <v>5</v>
      </c>
      <c r="J67" s="347"/>
      <c r="K67" s="547"/>
      <c r="L67" s="547"/>
      <c r="M67" s="547"/>
      <c r="N67" s="347" t="s">
        <v>135</v>
      </c>
      <c r="O67" s="351">
        <f t="shared" si="17"/>
        <v>0</v>
      </c>
      <c r="P67" s="351">
        <f t="shared" si="18"/>
        <v>2</v>
      </c>
      <c r="Q67" s="547"/>
    </row>
    <row r="68" spans="1:17" ht="12">
      <c r="A68" s="108" t="s">
        <v>208</v>
      </c>
      <c r="B68" s="135" t="s">
        <v>209</v>
      </c>
      <c r="C68" s="220">
        <v>50</v>
      </c>
      <c r="D68" s="722">
        <v>45</v>
      </c>
      <c r="E68" s="722"/>
      <c r="F68" s="220">
        <v>45</v>
      </c>
      <c r="G68" s="220">
        <v>20</v>
      </c>
      <c r="H68" s="220">
        <v>2</v>
      </c>
      <c r="I68" s="218">
        <v>5</v>
      </c>
      <c r="J68" s="347"/>
      <c r="K68" s="547"/>
      <c r="L68" s="547"/>
      <c r="M68" s="547"/>
      <c r="N68" s="347" t="s">
        <v>135</v>
      </c>
      <c r="O68" s="351">
        <f t="shared" si="17"/>
        <v>0</v>
      </c>
      <c r="P68" s="351">
        <f t="shared" si="18"/>
        <v>2</v>
      </c>
      <c r="Q68" s="547"/>
    </row>
    <row r="69" spans="1:17" ht="12">
      <c r="A69" s="108" t="s">
        <v>210</v>
      </c>
      <c r="B69" s="135" t="s">
        <v>211</v>
      </c>
      <c r="C69" s="220">
        <v>58</v>
      </c>
      <c r="D69" s="722">
        <v>43</v>
      </c>
      <c r="E69" s="722"/>
      <c r="F69" s="220">
        <v>49</v>
      </c>
      <c r="G69" s="220">
        <v>3</v>
      </c>
      <c r="H69" s="220">
        <v>2</v>
      </c>
      <c r="I69" s="153"/>
      <c r="J69" s="347"/>
      <c r="K69" s="547"/>
      <c r="L69" s="547"/>
      <c r="M69" s="547"/>
      <c r="N69" s="347" t="s">
        <v>135</v>
      </c>
      <c r="O69" s="351">
        <f t="shared" si="17"/>
        <v>0</v>
      </c>
      <c r="P69" s="351">
        <f t="shared" si="18"/>
        <v>2</v>
      </c>
      <c r="Q69" s="547"/>
    </row>
    <row r="70" spans="1:17" ht="15.75" customHeight="1">
      <c r="A70" s="144" t="s">
        <v>474</v>
      </c>
      <c r="B70" s="135" t="s">
        <v>485</v>
      </c>
      <c r="C70" s="220">
        <v>45</v>
      </c>
      <c r="D70" s="722">
        <v>15</v>
      </c>
      <c r="E70" s="722"/>
      <c r="F70" s="220">
        <v>40</v>
      </c>
      <c r="G70" s="220">
        <v>13</v>
      </c>
      <c r="H70" s="220">
        <v>2</v>
      </c>
      <c r="I70" s="153"/>
      <c r="J70" s="347"/>
      <c r="K70" s="547"/>
      <c r="L70" s="547"/>
      <c r="M70" s="547"/>
      <c r="N70" s="347" t="s">
        <v>135</v>
      </c>
      <c r="O70" s="351">
        <f t="shared" si="17"/>
        <v>0</v>
      </c>
      <c r="P70" s="351">
        <f t="shared" si="18"/>
        <v>2</v>
      </c>
      <c r="Q70" s="547"/>
    </row>
    <row r="71" spans="1:21" ht="15.75" customHeight="1">
      <c r="A71" s="108"/>
      <c r="B71" s="135" t="s">
        <v>486</v>
      </c>
      <c r="C71" s="220">
        <v>13</v>
      </c>
      <c r="D71" s="722">
        <v>8</v>
      </c>
      <c r="E71" s="722"/>
      <c r="F71" s="220">
        <v>13</v>
      </c>
      <c r="G71" s="220">
        <v>3</v>
      </c>
      <c r="H71" s="220">
        <v>0</v>
      </c>
      <c r="I71" s="153"/>
      <c r="J71" s="347"/>
      <c r="K71" s="547"/>
      <c r="L71" s="547"/>
      <c r="M71" s="547"/>
      <c r="N71" s="347" t="s">
        <v>135</v>
      </c>
      <c r="O71" s="351">
        <f t="shared" si="17"/>
        <v>0</v>
      </c>
      <c r="P71" s="351">
        <f t="shared" si="18"/>
        <v>0</v>
      </c>
      <c r="Q71" s="547"/>
      <c r="R71" s="351"/>
      <c r="S71" s="105"/>
      <c r="T71" s="105"/>
      <c r="U71" s="105"/>
    </row>
    <row r="72" spans="1:21" ht="11.25" customHeight="1">
      <c r="A72" s="737" t="s">
        <v>561</v>
      </c>
      <c r="B72" s="737"/>
      <c r="C72" s="148">
        <f aca="true" t="shared" si="19" ref="C72:I72">SUM(C66:C71)</f>
        <v>271</v>
      </c>
      <c r="D72" s="723">
        <f t="shared" si="19"/>
        <v>206</v>
      </c>
      <c r="E72" s="724"/>
      <c r="F72" s="148">
        <f t="shared" si="19"/>
        <v>237</v>
      </c>
      <c r="G72" s="148">
        <f t="shared" si="19"/>
        <v>67</v>
      </c>
      <c r="H72" s="148">
        <f>SUM(H66:H71)</f>
        <v>10</v>
      </c>
      <c r="I72" s="148">
        <f t="shared" si="19"/>
        <v>10</v>
      </c>
      <c r="J72" s="347"/>
      <c r="K72" s="351"/>
      <c r="L72" s="351"/>
      <c r="M72" s="351"/>
      <c r="N72" s="351"/>
      <c r="O72" s="347"/>
      <c r="P72" s="351"/>
      <c r="Q72" s="351"/>
      <c r="R72" s="118"/>
      <c r="S72" s="105"/>
      <c r="T72" s="105"/>
      <c r="U72" s="105"/>
    </row>
    <row r="73" spans="1:20" ht="12.75" customHeight="1">
      <c r="A73" s="749" t="s">
        <v>572</v>
      </c>
      <c r="B73" s="750"/>
      <c r="C73" s="618">
        <f aca="true" t="shared" si="20" ref="C73:I73">C44+C57+C63+C72</f>
        <v>1176</v>
      </c>
      <c r="D73" s="743">
        <f t="shared" si="20"/>
        <v>618</v>
      </c>
      <c r="E73" s="743"/>
      <c r="F73" s="618">
        <f t="shared" si="20"/>
        <v>804</v>
      </c>
      <c r="G73" s="618">
        <f t="shared" si="20"/>
        <v>149</v>
      </c>
      <c r="H73" s="618">
        <f t="shared" si="20"/>
        <v>73</v>
      </c>
      <c r="I73" s="618">
        <f t="shared" si="20"/>
        <v>28</v>
      </c>
      <c r="J73" s="161"/>
      <c r="K73" s="117"/>
      <c r="L73" s="118"/>
      <c r="M73" s="118"/>
      <c r="N73" s="118"/>
      <c r="O73" s="117"/>
      <c r="P73" s="117"/>
      <c r="Q73" s="118"/>
      <c r="R73" s="105"/>
      <c r="S73" s="105"/>
      <c r="T73" s="105"/>
    </row>
    <row r="74" spans="2:20" ht="12.75" customHeight="1">
      <c r="B74" s="586"/>
      <c r="C74" s="292"/>
      <c r="D74" s="292"/>
      <c r="E74" s="292"/>
      <c r="F74" s="292"/>
      <c r="G74" s="292"/>
      <c r="H74" s="292"/>
      <c r="I74" s="161"/>
      <c r="J74" s="117"/>
      <c r="K74" s="118"/>
      <c r="L74" s="118"/>
      <c r="M74" s="118"/>
      <c r="N74" s="118"/>
      <c r="O74" s="118"/>
      <c r="P74" s="105"/>
      <c r="Q74" s="167"/>
      <c r="R74" s="105"/>
      <c r="S74" s="105"/>
      <c r="T74" s="105"/>
    </row>
    <row r="75" spans="1:20" ht="12.75" customHeight="1">
      <c r="A75" s="713" t="s">
        <v>212</v>
      </c>
      <c r="B75" s="714"/>
      <c r="C75" s="332" t="s">
        <v>87</v>
      </c>
      <c r="D75" s="332" t="s">
        <v>213</v>
      </c>
      <c r="E75" s="332" t="s">
        <v>214</v>
      </c>
      <c r="F75" s="332" t="s">
        <v>89</v>
      </c>
      <c r="G75" s="332" t="s">
        <v>90</v>
      </c>
      <c r="H75" s="148" t="s">
        <v>17</v>
      </c>
      <c r="I75" s="97" t="s">
        <v>134</v>
      </c>
      <c r="J75" s="347"/>
      <c r="K75" s="263"/>
      <c r="L75" s="263"/>
      <c r="M75" s="263"/>
      <c r="N75" s="263"/>
      <c r="O75" s="263"/>
      <c r="P75" s="263"/>
      <c r="Q75" s="303"/>
      <c r="R75" s="113"/>
      <c r="S75" s="105"/>
      <c r="T75" s="105"/>
    </row>
    <row r="76" spans="1:20" ht="12.75" customHeight="1">
      <c r="A76" s="108" t="s">
        <v>215</v>
      </c>
      <c r="B76" s="135" t="s">
        <v>216</v>
      </c>
      <c r="C76" s="145">
        <v>43</v>
      </c>
      <c r="D76" s="145">
        <v>25</v>
      </c>
      <c r="E76" s="146"/>
      <c r="F76" s="145">
        <v>54</v>
      </c>
      <c r="G76" s="145">
        <v>46</v>
      </c>
      <c r="H76" s="145">
        <v>19</v>
      </c>
      <c r="I76" s="244"/>
      <c r="J76" s="347"/>
      <c r="K76" s="360"/>
      <c r="L76" s="360"/>
      <c r="M76" s="360"/>
      <c r="N76" s="347" t="s">
        <v>138</v>
      </c>
      <c r="O76" s="351">
        <f aca="true" t="shared" si="21" ref="O76:O107">IF(N76="*",$H76,0)</f>
        <v>19</v>
      </c>
      <c r="P76" s="351">
        <f>IF(N76="**",$H76,0)</f>
        <v>0</v>
      </c>
      <c r="Q76" s="303"/>
      <c r="R76" s="113"/>
      <c r="S76" s="105"/>
      <c r="T76" s="105"/>
    </row>
    <row r="77" spans="1:20" ht="12.75" customHeight="1">
      <c r="A77" s="108" t="s">
        <v>217</v>
      </c>
      <c r="B77" s="135" t="s">
        <v>218</v>
      </c>
      <c r="C77" s="137"/>
      <c r="D77" s="137"/>
      <c r="E77" s="145">
        <v>47</v>
      </c>
      <c r="F77" s="137"/>
      <c r="G77" s="137"/>
      <c r="H77" s="137"/>
      <c r="I77" s="244"/>
      <c r="J77" s="347"/>
      <c r="K77" s="501"/>
      <c r="L77" s="501"/>
      <c r="M77" s="501"/>
      <c r="N77" s="347"/>
      <c r="O77" s="351">
        <f t="shared" si="21"/>
        <v>0</v>
      </c>
      <c r="P77" s="351">
        <f aca="true" t="shared" si="22" ref="P77:P108">IF(N77="**",$H77,0)</f>
        <v>0</v>
      </c>
      <c r="Q77" s="303"/>
      <c r="R77" s="113"/>
      <c r="S77" s="105"/>
      <c r="T77" s="105"/>
    </row>
    <row r="78" spans="1:20" ht="15" customHeight="1">
      <c r="A78" s="108" t="s">
        <v>219</v>
      </c>
      <c r="B78" s="135" t="s">
        <v>220</v>
      </c>
      <c r="C78" s="145">
        <v>148</v>
      </c>
      <c r="D78" s="145">
        <v>37</v>
      </c>
      <c r="E78" s="146"/>
      <c r="F78" s="145">
        <v>55</v>
      </c>
      <c r="G78" s="145">
        <v>8</v>
      </c>
      <c r="H78" s="145">
        <v>8</v>
      </c>
      <c r="I78" s="244"/>
      <c r="J78" s="347"/>
      <c r="K78" s="360"/>
      <c r="L78" s="360"/>
      <c r="M78" s="360"/>
      <c r="N78" s="347" t="s">
        <v>138</v>
      </c>
      <c r="O78" s="351">
        <f t="shared" si="21"/>
        <v>8</v>
      </c>
      <c r="P78" s="351">
        <f t="shared" si="22"/>
        <v>0</v>
      </c>
      <c r="Q78" s="303"/>
      <c r="R78" s="113"/>
      <c r="S78" s="105"/>
      <c r="T78" s="105"/>
    </row>
    <row r="79" spans="1:20" ht="15" customHeight="1">
      <c r="A79" s="108" t="s">
        <v>223</v>
      </c>
      <c r="B79" s="135" t="s">
        <v>224</v>
      </c>
      <c r="C79" s="249">
        <v>50</v>
      </c>
      <c r="D79" s="249">
        <v>22</v>
      </c>
      <c r="E79" s="249">
        <v>30</v>
      </c>
      <c r="F79" s="249">
        <v>18</v>
      </c>
      <c r="G79" s="145">
        <v>8</v>
      </c>
      <c r="H79" s="145">
        <v>2</v>
      </c>
      <c r="I79" s="244"/>
      <c r="J79" s="347"/>
      <c r="K79" s="501"/>
      <c r="L79" s="501"/>
      <c r="M79" s="501"/>
      <c r="N79" s="347" t="s">
        <v>138</v>
      </c>
      <c r="O79" s="351">
        <f t="shared" si="21"/>
        <v>2</v>
      </c>
      <c r="P79" s="351">
        <f t="shared" si="22"/>
        <v>0</v>
      </c>
      <c r="Q79" s="303"/>
      <c r="R79" s="113"/>
      <c r="S79" s="105"/>
      <c r="T79" s="105"/>
    </row>
    <row r="80" spans="1:20" ht="13.5">
      <c r="A80" s="108" t="s">
        <v>288</v>
      </c>
      <c r="B80" s="135" t="s">
        <v>289</v>
      </c>
      <c r="C80" s="145">
        <v>40</v>
      </c>
      <c r="D80" s="145">
        <v>15</v>
      </c>
      <c r="E80" s="146"/>
      <c r="F80" s="145">
        <v>19</v>
      </c>
      <c r="G80" s="145">
        <v>6</v>
      </c>
      <c r="H80" s="137"/>
      <c r="I80" s="244"/>
      <c r="J80" s="347"/>
      <c r="K80" s="501"/>
      <c r="L80" s="501"/>
      <c r="M80" s="501"/>
      <c r="N80" s="347"/>
      <c r="O80" s="351">
        <f t="shared" si="21"/>
        <v>0</v>
      </c>
      <c r="P80" s="351">
        <f t="shared" si="22"/>
        <v>0</v>
      </c>
      <c r="Q80" s="303"/>
      <c r="R80" s="113"/>
      <c r="S80" s="105"/>
      <c r="T80" s="105"/>
    </row>
    <row r="81" spans="1:20" ht="13.5">
      <c r="A81" s="108" t="s">
        <v>225</v>
      </c>
      <c r="B81" s="135" t="s">
        <v>226</v>
      </c>
      <c r="C81" s="585"/>
      <c r="D81" s="585"/>
      <c r="E81" s="249">
        <v>36</v>
      </c>
      <c r="F81" s="585"/>
      <c r="G81" s="137"/>
      <c r="H81" s="137"/>
      <c r="I81" s="244"/>
      <c r="J81" s="347"/>
      <c r="K81" s="501"/>
      <c r="L81" s="501"/>
      <c r="M81" s="501"/>
      <c r="N81" s="347"/>
      <c r="O81" s="351">
        <f t="shared" si="21"/>
        <v>0</v>
      </c>
      <c r="P81" s="351">
        <f t="shared" si="22"/>
        <v>0</v>
      </c>
      <c r="Q81" s="303"/>
      <c r="R81" s="113"/>
      <c r="S81" s="105"/>
      <c r="T81" s="105"/>
    </row>
    <row r="82" spans="1:20" ht="13.5">
      <c r="A82" s="108" t="s">
        <v>227</v>
      </c>
      <c r="B82" s="135" t="s">
        <v>228</v>
      </c>
      <c r="C82" s="249">
        <v>40</v>
      </c>
      <c r="D82" s="249">
        <v>8</v>
      </c>
      <c r="E82" s="252"/>
      <c r="F82" s="249">
        <v>12</v>
      </c>
      <c r="G82" s="145">
        <v>5</v>
      </c>
      <c r="H82" s="145">
        <v>5</v>
      </c>
      <c r="I82" s="244"/>
      <c r="J82" s="347"/>
      <c r="K82" s="360"/>
      <c r="L82" s="360"/>
      <c r="M82" s="360"/>
      <c r="N82" s="347" t="s">
        <v>138</v>
      </c>
      <c r="O82" s="351">
        <f t="shared" si="21"/>
        <v>5</v>
      </c>
      <c r="P82" s="351">
        <f t="shared" si="22"/>
        <v>0</v>
      </c>
      <c r="Q82" s="303"/>
      <c r="R82" s="113"/>
      <c r="S82" s="105"/>
      <c r="T82" s="105"/>
    </row>
    <row r="83" spans="1:20" ht="13.5">
      <c r="A83" s="108" t="s">
        <v>229</v>
      </c>
      <c r="B83" s="135" t="s">
        <v>230</v>
      </c>
      <c r="C83" s="145">
        <v>70</v>
      </c>
      <c r="D83" s="145">
        <v>60</v>
      </c>
      <c r="E83" s="146"/>
      <c r="F83" s="145">
        <v>80</v>
      </c>
      <c r="G83" s="145">
        <v>15</v>
      </c>
      <c r="H83" s="145">
        <v>3</v>
      </c>
      <c r="I83" s="244"/>
      <c r="J83" s="347"/>
      <c r="K83" s="360"/>
      <c r="L83" s="360"/>
      <c r="M83" s="360"/>
      <c r="N83" s="347" t="s">
        <v>138</v>
      </c>
      <c r="O83" s="351">
        <f t="shared" si="21"/>
        <v>3</v>
      </c>
      <c r="P83" s="351">
        <f t="shared" si="22"/>
        <v>0</v>
      </c>
      <c r="Q83" s="303"/>
      <c r="R83" s="113"/>
      <c r="S83" s="105"/>
      <c r="T83" s="105"/>
    </row>
    <row r="84" spans="1:20" ht="13.5">
      <c r="A84" s="108" t="s">
        <v>231</v>
      </c>
      <c r="B84" s="135" t="s">
        <v>232</v>
      </c>
      <c r="C84" s="145">
        <v>120</v>
      </c>
      <c r="D84" s="145">
        <v>10</v>
      </c>
      <c r="E84" s="146"/>
      <c r="F84" s="190">
        <v>10</v>
      </c>
      <c r="G84" s="145">
        <v>10</v>
      </c>
      <c r="H84" s="137"/>
      <c r="I84" s="244"/>
      <c r="J84" s="347"/>
      <c r="K84" s="360"/>
      <c r="L84" s="360"/>
      <c r="M84" s="360"/>
      <c r="N84" s="347"/>
      <c r="O84" s="351">
        <f t="shared" si="21"/>
        <v>0</v>
      </c>
      <c r="P84" s="351">
        <f t="shared" si="22"/>
        <v>0</v>
      </c>
      <c r="Q84" s="303"/>
      <c r="R84" s="113"/>
      <c r="S84" s="105"/>
      <c r="T84" s="105"/>
    </row>
    <row r="85" spans="1:20" ht="13.5">
      <c r="A85" s="108" t="s">
        <v>233</v>
      </c>
      <c r="B85" s="135" t="s">
        <v>234</v>
      </c>
      <c r="C85" s="145">
        <v>11</v>
      </c>
      <c r="D85" s="145">
        <v>6</v>
      </c>
      <c r="E85" s="146"/>
      <c r="F85" s="145">
        <v>12</v>
      </c>
      <c r="G85" s="146">
        <v>3</v>
      </c>
      <c r="H85" s="137"/>
      <c r="I85" s="244"/>
      <c r="J85" s="347"/>
      <c r="K85" s="360"/>
      <c r="L85" s="360"/>
      <c r="M85" s="360"/>
      <c r="N85" s="347"/>
      <c r="O85" s="351">
        <f t="shared" si="21"/>
        <v>0</v>
      </c>
      <c r="P85" s="351">
        <f t="shared" si="22"/>
        <v>0</v>
      </c>
      <c r="Q85" s="303"/>
      <c r="R85" s="113"/>
      <c r="S85" s="105"/>
      <c r="T85" s="105"/>
    </row>
    <row r="86" spans="1:20" ht="13.5">
      <c r="A86" s="108" t="s">
        <v>235</v>
      </c>
      <c r="B86" s="135" t="s">
        <v>236</v>
      </c>
      <c r="C86" s="145">
        <v>10</v>
      </c>
      <c r="D86" s="145">
        <v>18</v>
      </c>
      <c r="E86" s="146"/>
      <c r="F86" s="145">
        <v>11</v>
      </c>
      <c r="G86" s="145">
        <v>1</v>
      </c>
      <c r="H86" s="145">
        <v>1</v>
      </c>
      <c r="I86" s="244"/>
      <c r="J86" s="347"/>
      <c r="K86" s="360"/>
      <c r="L86" s="360"/>
      <c r="M86" s="360"/>
      <c r="N86" s="347" t="s">
        <v>138</v>
      </c>
      <c r="O86" s="351">
        <f t="shared" si="21"/>
        <v>1</v>
      </c>
      <c r="P86" s="351">
        <f t="shared" si="22"/>
        <v>0</v>
      </c>
      <c r="Q86" s="303"/>
      <c r="R86" s="113"/>
      <c r="S86" s="105"/>
      <c r="T86" s="105"/>
    </row>
    <row r="87" spans="1:20" ht="13.5">
      <c r="A87" s="108" t="s">
        <v>237</v>
      </c>
      <c r="B87" s="124" t="s">
        <v>238</v>
      </c>
      <c r="C87" s="145">
        <v>96</v>
      </c>
      <c r="D87" s="145">
        <v>103</v>
      </c>
      <c r="E87" s="146"/>
      <c r="F87" s="145">
        <v>77</v>
      </c>
      <c r="G87" s="145">
        <v>6</v>
      </c>
      <c r="H87" s="146">
        <v>4</v>
      </c>
      <c r="I87" s="244"/>
      <c r="J87" s="347"/>
      <c r="K87" s="360"/>
      <c r="L87" s="360"/>
      <c r="M87" s="360"/>
      <c r="N87" s="347" t="s">
        <v>138</v>
      </c>
      <c r="O87" s="351">
        <f t="shared" si="21"/>
        <v>4</v>
      </c>
      <c r="P87" s="351">
        <f t="shared" si="22"/>
        <v>0</v>
      </c>
      <c r="Q87" s="303"/>
      <c r="R87" s="113"/>
      <c r="S87" s="105"/>
      <c r="T87" s="105"/>
    </row>
    <row r="88" spans="1:20" ht="13.5">
      <c r="A88" s="108" t="s">
        <v>239</v>
      </c>
      <c r="B88" s="135" t="s">
        <v>240</v>
      </c>
      <c r="C88" s="146"/>
      <c r="D88" s="146"/>
      <c r="E88" s="145">
        <v>40</v>
      </c>
      <c r="F88" s="146"/>
      <c r="G88" s="146"/>
      <c r="H88" s="146"/>
      <c r="I88" s="244"/>
      <c r="J88" s="347"/>
      <c r="K88" s="360"/>
      <c r="L88" s="360"/>
      <c r="M88" s="360"/>
      <c r="N88" s="347"/>
      <c r="O88" s="351">
        <f t="shared" si="21"/>
        <v>0</v>
      </c>
      <c r="P88" s="351">
        <f t="shared" si="22"/>
        <v>0</v>
      </c>
      <c r="Q88" s="303"/>
      <c r="R88" s="113"/>
      <c r="S88" s="105"/>
      <c r="T88" s="105"/>
    </row>
    <row r="89" spans="1:20" ht="13.5">
      <c r="A89" s="108" t="s">
        <v>241</v>
      </c>
      <c r="B89" s="135" t="s">
        <v>242</v>
      </c>
      <c r="C89" s="145">
        <v>12</v>
      </c>
      <c r="D89" s="145">
        <v>8</v>
      </c>
      <c r="E89" s="145">
        <v>45</v>
      </c>
      <c r="F89" s="145">
        <v>12</v>
      </c>
      <c r="G89" s="145">
        <v>2</v>
      </c>
      <c r="H89" s="145">
        <v>2</v>
      </c>
      <c r="I89" s="244"/>
      <c r="J89" s="347"/>
      <c r="K89" s="360"/>
      <c r="L89" s="360"/>
      <c r="M89" s="360"/>
      <c r="N89" s="347" t="s">
        <v>138</v>
      </c>
      <c r="O89" s="351">
        <f t="shared" si="21"/>
        <v>2</v>
      </c>
      <c r="P89" s="351">
        <f t="shared" si="22"/>
        <v>0</v>
      </c>
      <c r="Q89" s="303"/>
      <c r="R89" s="113"/>
      <c r="S89" s="105"/>
      <c r="T89" s="105"/>
    </row>
    <row r="90" spans="1:20" ht="13.5">
      <c r="A90" s="108" t="s">
        <v>243</v>
      </c>
      <c r="B90" s="135" t="s">
        <v>244</v>
      </c>
      <c r="C90" s="146"/>
      <c r="D90" s="146"/>
      <c r="E90" s="145">
        <v>60</v>
      </c>
      <c r="F90" s="146"/>
      <c r="G90" s="146"/>
      <c r="H90" s="146"/>
      <c r="I90" s="244"/>
      <c r="J90" s="347"/>
      <c r="K90" s="360"/>
      <c r="L90" s="360"/>
      <c r="M90" s="360"/>
      <c r="N90" s="347"/>
      <c r="O90" s="351">
        <f t="shared" si="21"/>
        <v>0</v>
      </c>
      <c r="P90" s="351">
        <f t="shared" si="22"/>
        <v>0</v>
      </c>
      <c r="Q90" s="303"/>
      <c r="R90" s="113"/>
      <c r="S90" s="105"/>
      <c r="T90" s="105"/>
    </row>
    <row r="91" spans="1:20" ht="13.5">
      <c r="A91" s="108" t="s">
        <v>245</v>
      </c>
      <c r="B91" s="135" t="s">
        <v>246</v>
      </c>
      <c r="C91" s="146"/>
      <c r="D91" s="146"/>
      <c r="E91" s="145">
        <v>40</v>
      </c>
      <c r="F91" s="146"/>
      <c r="G91" s="146"/>
      <c r="H91" s="146"/>
      <c r="I91" s="244"/>
      <c r="J91" s="347"/>
      <c r="K91" s="360"/>
      <c r="L91" s="360"/>
      <c r="M91" s="360"/>
      <c r="N91" s="347"/>
      <c r="O91" s="351">
        <f t="shared" si="21"/>
        <v>0</v>
      </c>
      <c r="P91" s="351">
        <f t="shared" si="22"/>
        <v>0</v>
      </c>
      <c r="Q91" s="303"/>
      <c r="R91" s="113"/>
      <c r="S91" s="105"/>
      <c r="T91" s="105"/>
    </row>
    <row r="92" spans="1:20" ht="13.5">
      <c r="A92" s="108" t="s">
        <v>247</v>
      </c>
      <c r="B92" s="135" t="s">
        <v>248</v>
      </c>
      <c r="C92" s="145">
        <v>44</v>
      </c>
      <c r="D92" s="145">
        <v>27</v>
      </c>
      <c r="E92" s="146"/>
      <c r="F92" s="145">
        <v>45</v>
      </c>
      <c r="G92" s="145">
        <v>5</v>
      </c>
      <c r="H92" s="145">
        <v>6</v>
      </c>
      <c r="I92" s="244"/>
      <c r="J92" s="347"/>
      <c r="K92" s="360"/>
      <c r="L92" s="360"/>
      <c r="M92" s="360"/>
      <c r="N92" s="347" t="s">
        <v>138</v>
      </c>
      <c r="O92" s="351">
        <f t="shared" si="21"/>
        <v>6</v>
      </c>
      <c r="P92" s="351">
        <f t="shared" si="22"/>
        <v>0</v>
      </c>
      <c r="Q92" s="303"/>
      <c r="R92" s="113"/>
      <c r="S92" s="105"/>
      <c r="T92" s="105"/>
    </row>
    <row r="93" spans="1:20" ht="13.5">
      <c r="A93" s="108" t="s">
        <v>249</v>
      </c>
      <c r="B93" s="135" t="s">
        <v>250</v>
      </c>
      <c r="C93" s="145">
        <v>5</v>
      </c>
      <c r="D93" s="145">
        <v>10</v>
      </c>
      <c r="E93" s="146"/>
      <c r="F93" s="145">
        <v>5</v>
      </c>
      <c r="G93" s="137"/>
      <c r="H93" s="137"/>
      <c r="I93" s="244"/>
      <c r="J93" s="347"/>
      <c r="K93" s="360"/>
      <c r="L93" s="360"/>
      <c r="M93" s="360"/>
      <c r="N93" s="347"/>
      <c r="O93" s="351">
        <f t="shared" si="21"/>
        <v>0</v>
      </c>
      <c r="P93" s="351">
        <f t="shared" si="22"/>
        <v>0</v>
      </c>
      <c r="Q93" s="303"/>
      <c r="R93" s="113"/>
      <c r="S93" s="105"/>
      <c r="T93" s="105"/>
    </row>
    <row r="94" spans="1:20" ht="13.5">
      <c r="A94" s="108" t="s">
        <v>251</v>
      </c>
      <c r="B94" s="135" t="s">
        <v>252</v>
      </c>
      <c r="C94" s="145">
        <v>5</v>
      </c>
      <c r="D94" s="146"/>
      <c r="E94" s="145">
        <v>50</v>
      </c>
      <c r="F94" s="145">
        <v>7</v>
      </c>
      <c r="G94" s="137"/>
      <c r="H94" s="137"/>
      <c r="I94" s="244"/>
      <c r="J94" s="347"/>
      <c r="K94" s="360"/>
      <c r="L94" s="360"/>
      <c r="M94" s="360"/>
      <c r="N94" s="347"/>
      <c r="O94" s="351">
        <f t="shared" si="21"/>
        <v>0</v>
      </c>
      <c r="P94" s="351">
        <f t="shared" si="22"/>
        <v>0</v>
      </c>
      <c r="Q94" s="303"/>
      <c r="R94" s="113"/>
      <c r="S94" s="105"/>
      <c r="T94" s="105"/>
    </row>
    <row r="95" spans="1:20" ht="13.5">
      <c r="A95" s="108" t="s">
        <v>253</v>
      </c>
      <c r="B95" s="135" t="s">
        <v>254</v>
      </c>
      <c r="C95" s="145">
        <v>3</v>
      </c>
      <c r="D95" s="146"/>
      <c r="E95" s="145">
        <v>62</v>
      </c>
      <c r="F95" s="146"/>
      <c r="G95" s="146"/>
      <c r="H95" s="146"/>
      <c r="I95" s="244"/>
      <c r="J95" s="347"/>
      <c r="K95" s="360"/>
      <c r="L95" s="360"/>
      <c r="M95" s="360"/>
      <c r="N95" s="347"/>
      <c r="O95" s="351">
        <f t="shared" si="21"/>
        <v>0</v>
      </c>
      <c r="P95" s="351">
        <f t="shared" si="22"/>
        <v>0</v>
      </c>
      <c r="Q95" s="303"/>
      <c r="R95" s="113"/>
      <c r="S95" s="105"/>
      <c r="T95" s="105"/>
    </row>
    <row r="96" spans="1:20" ht="13.5">
      <c r="A96" s="108" t="s">
        <v>255</v>
      </c>
      <c r="B96" s="135" t="s">
        <v>256</v>
      </c>
      <c r="C96" s="145">
        <v>44</v>
      </c>
      <c r="D96" s="145">
        <v>19</v>
      </c>
      <c r="E96" s="146"/>
      <c r="F96" s="145">
        <v>45</v>
      </c>
      <c r="G96" s="145">
        <v>12</v>
      </c>
      <c r="H96" s="145">
        <v>3</v>
      </c>
      <c r="I96" s="626">
        <v>5</v>
      </c>
      <c r="J96" s="347"/>
      <c r="K96" s="360"/>
      <c r="L96" s="360"/>
      <c r="M96" s="360"/>
      <c r="N96" s="347" t="s">
        <v>138</v>
      </c>
      <c r="O96" s="351">
        <f t="shared" si="21"/>
        <v>3</v>
      </c>
      <c r="P96" s="351">
        <f t="shared" si="22"/>
        <v>0</v>
      </c>
      <c r="Q96" s="303"/>
      <c r="R96" s="113"/>
      <c r="S96" s="105"/>
      <c r="T96" s="105"/>
    </row>
    <row r="97" spans="1:20" ht="13.5">
      <c r="A97" s="108" t="s">
        <v>516</v>
      </c>
      <c r="B97" s="135" t="s">
        <v>256</v>
      </c>
      <c r="C97" s="145">
        <v>18</v>
      </c>
      <c r="D97" s="145">
        <v>15</v>
      </c>
      <c r="E97" s="146"/>
      <c r="F97" s="145">
        <v>25</v>
      </c>
      <c r="G97" s="145">
        <v>8</v>
      </c>
      <c r="H97" s="145">
        <v>3</v>
      </c>
      <c r="I97" s="244"/>
      <c r="J97" s="347"/>
      <c r="K97" s="360"/>
      <c r="L97" s="360"/>
      <c r="M97" s="360"/>
      <c r="N97" s="347" t="s">
        <v>138</v>
      </c>
      <c r="O97" s="351">
        <f t="shared" si="21"/>
        <v>3</v>
      </c>
      <c r="P97" s="351">
        <f t="shared" si="22"/>
        <v>0</v>
      </c>
      <c r="Q97" s="303"/>
      <c r="R97" s="113"/>
      <c r="S97" s="105"/>
      <c r="T97" s="105"/>
    </row>
    <row r="98" spans="1:20" ht="13.5">
      <c r="A98" s="108" t="s">
        <v>258</v>
      </c>
      <c r="B98" s="124" t="s">
        <v>259</v>
      </c>
      <c r="C98" s="145">
        <v>10</v>
      </c>
      <c r="D98" s="145">
        <v>12</v>
      </c>
      <c r="E98" s="146"/>
      <c r="F98" s="190">
        <v>12</v>
      </c>
      <c r="G98" s="137"/>
      <c r="H98" s="137"/>
      <c r="I98" s="244"/>
      <c r="J98" s="347"/>
      <c r="K98" s="360"/>
      <c r="L98" s="360"/>
      <c r="M98" s="360"/>
      <c r="N98" s="347"/>
      <c r="O98" s="351">
        <f t="shared" si="21"/>
        <v>0</v>
      </c>
      <c r="P98" s="351">
        <f t="shared" si="22"/>
        <v>0</v>
      </c>
      <c r="Q98" s="303"/>
      <c r="R98" s="113"/>
      <c r="S98" s="105"/>
      <c r="T98" s="105"/>
    </row>
    <row r="99" spans="1:20" ht="13.5">
      <c r="A99" s="108" t="s">
        <v>260</v>
      </c>
      <c r="B99" s="135" t="s">
        <v>261</v>
      </c>
      <c r="C99" s="145">
        <v>55</v>
      </c>
      <c r="D99" s="145">
        <v>28</v>
      </c>
      <c r="E99" s="146"/>
      <c r="F99" s="190">
        <v>58</v>
      </c>
      <c r="G99" s="145">
        <v>5</v>
      </c>
      <c r="H99" s="145">
        <v>2</v>
      </c>
      <c r="I99" s="626">
        <v>2</v>
      </c>
      <c r="J99" s="347"/>
      <c r="K99" s="360"/>
      <c r="L99" s="360"/>
      <c r="M99" s="360"/>
      <c r="N99" s="347" t="s">
        <v>138</v>
      </c>
      <c r="O99" s="351">
        <f t="shared" si="21"/>
        <v>2</v>
      </c>
      <c r="P99" s="351">
        <f t="shared" si="22"/>
        <v>0</v>
      </c>
      <c r="Q99" s="303"/>
      <c r="R99" s="113"/>
      <c r="S99" s="105"/>
      <c r="T99" s="105"/>
    </row>
    <row r="100" spans="1:25" ht="13.5">
      <c r="A100" s="108" t="s">
        <v>262</v>
      </c>
      <c r="B100" s="135" t="s">
        <v>263</v>
      </c>
      <c r="C100" s="145">
        <v>23</v>
      </c>
      <c r="D100" s="145">
        <v>17</v>
      </c>
      <c r="E100" s="145">
        <v>21</v>
      </c>
      <c r="F100" s="190">
        <v>27</v>
      </c>
      <c r="G100" s="145">
        <v>8</v>
      </c>
      <c r="H100" s="145">
        <v>4</v>
      </c>
      <c r="I100" s="244"/>
      <c r="J100" s="347"/>
      <c r="K100" s="360"/>
      <c r="L100" s="360"/>
      <c r="M100" s="360"/>
      <c r="N100" s="347" t="s">
        <v>138</v>
      </c>
      <c r="O100" s="351">
        <f t="shared" si="21"/>
        <v>4</v>
      </c>
      <c r="P100" s="351">
        <f t="shared" si="22"/>
        <v>0</v>
      </c>
      <c r="Q100" s="303"/>
      <c r="R100" s="105"/>
      <c r="S100" s="105"/>
      <c r="T100" s="105"/>
      <c r="U100" s="95"/>
      <c r="V100" s="95"/>
      <c r="W100" s="95"/>
      <c r="X100" s="95"/>
      <c r="Y100" s="95"/>
    </row>
    <row r="101" spans="1:20" ht="13.5">
      <c r="A101" s="108" t="s">
        <v>264</v>
      </c>
      <c r="B101" s="135" t="s">
        <v>265</v>
      </c>
      <c r="C101" s="137"/>
      <c r="D101" s="137"/>
      <c r="E101" s="145">
        <v>40</v>
      </c>
      <c r="F101" s="137"/>
      <c r="G101" s="137"/>
      <c r="H101" s="137"/>
      <c r="I101" s="244"/>
      <c r="J101" s="347"/>
      <c r="K101" s="360"/>
      <c r="L101" s="360"/>
      <c r="M101" s="360"/>
      <c r="N101" s="347"/>
      <c r="O101" s="351">
        <f t="shared" si="21"/>
        <v>0</v>
      </c>
      <c r="P101" s="351">
        <f t="shared" si="22"/>
        <v>0</v>
      </c>
      <c r="Q101" s="303"/>
      <c r="R101" s="113"/>
      <c r="S101" s="105"/>
      <c r="T101" s="105"/>
    </row>
    <row r="102" spans="1:20" ht="13.5">
      <c r="A102" s="108" t="s">
        <v>266</v>
      </c>
      <c r="B102" s="135" t="s">
        <v>267</v>
      </c>
      <c r="C102" s="137"/>
      <c r="D102" s="137"/>
      <c r="E102" s="145">
        <v>45</v>
      </c>
      <c r="F102" s="137"/>
      <c r="G102" s="137"/>
      <c r="H102" s="137"/>
      <c r="I102" s="244"/>
      <c r="J102" s="347"/>
      <c r="K102" s="360"/>
      <c r="L102" s="360"/>
      <c r="M102" s="360"/>
      <c r="N102" s="347"/>
      <c r="O102" s="351">
        <f t="shared" si="21"/>
        <v>0</v>
      </c>
      <c r="P102" s="351">
        <f t="shared" si="22"/>
        <v>0</v>
      </c>
      <c r="Q102" s="303"/>
      <c r="R102" s="113"/>
      <c r="S102" s="105"/>
      <c r="T102" s="105"/>
    </row>
    <row r="103" spans="1:20" ht="13.5">
      <c r="A103" s="108" t="s">
        <v>290</v>
      </c>
      <c r="B103" s="135" t="s">
        <v>291</v>
      </c>
      <c r="C103" s="145">
        <v>13</v>
      </c>
      <c r="D103" s="145">
        <v>15</v>
      </c>
      <c r="E103" s="146"/>
      <c r="F103" s="145">
        <v>15</v>
      </c>
      <c r="G103" s="137"/>
      <c r="H103" s="137"/>
      <c r="I103" s="244"/>
      <c r="J103" s="117"/>
      <c r="K103" s="178"/>
      <c r="L103" s="178"/>
      <c r="M103" s="178"/>
      <c r="N103" s="117"/>
      <c r="O103" s="351">
        <f t="shared" si="21"/>
        <v>0</v>
      </c>
      <c r="P103" s="351">
        <f t="shared" si="22"/>
        <v>0</v>
      </c>
      <c r="Q103" s="117"/>
      <c r="R103" s="113"/>
      <c r="S103" s="105"/>
      <c r="T103" s="105"/>
    </row>
    <row r="104" spans="1:20" ht="13.5">
      <c r="A104" s="108" t="s">
        <v>268</v>
      </c>
      <c r="B104" s="135" t="s">
        <v>487</v>
      </c>
      <c r="C104" s="146">
        <v>31</v>
      </c>
      <c r="D104" s="146">
        <v>31</v>
      </c>
      <c r="E104" s="145"/>
      <c r="F104" s="146">
        <v>28</v>
      </c>
      <c r="G104" s="146"/>
      <c r="H104" s="146">
        <v>6</v>
      </c>
      <c r="I104" s="244"/>
      <c r="J104" s="347"/>
      <c r="K104" s="360"/>
      <c r="L104" s="360"/>
      <c r="M104" s="360"/>
      <c r="N104" s="347" t="s">
        <v>138</v>
      </c>
      <c r="O104" s="351">
        <f t="shared" si="21"/>
        <v>6</v>
      </c>
      <c r="P104" s="351">
        <f t="shared" si="22"/>
        <v>0</v>
      </c>
      <c r="Q104" s="303"/>
      <c r="R104" s="113"/>
      <c r="S104" s="105"/>
      <c r="T104" s="105"/>
    </row>
    <row r="105" spans="1:28" ht="13.5">
      <c r="A105" s="108" t="s">
        <v>269</v>
      </c>
      <c r="B105" s="135" t="s">
        <v>270</v>
      </c>
      <c r="C105" s="146">
        <v>45</v>
      </c>
      <c r="D105" s="145">
        <v>22</v>
      </c>
      <c r="E105" s="146"/>
      <c r="F105" s="145">
        <v>39</v>
      </c>
      <c r="G105" s="146">
        <v>3</v>
      </c>
      <c r="H105" s="146"/>
      <c r="I105" s="244"/>
      <c r="J105" s="347"/>
      <c r="K105" s="360"/>
      <c r="L105" s="360"/>
      <c r="M105" s="360"/>
      <c r="N105" s="347"/>
      <c r="O105" s="351">
        <f t="shared" si="21"/>
        <v>0</v>
      </c>
      <c r="P105" s="351">
        <f t="shared" si="22"/>
        <v>0</v>
      </c>
      <c r="Q105" s="303"/>
      <c r="R105" s="113"/>
      <c r="S105" s="105"/>
      <c r="T105" s="105"/>
      <c r="Z105" s="95"/>
      <c r="AA105" s="95"/>
      <c r="AB105" s="95"/>
    </row>
    <row r="106" spans="1:28" s="95" customFormat="1" ht="13.5">
      <c r="A106" s="108" t="s">
        <v>271</v>
      </c>
      <c r="B106" s="135" t="s">
        <v>272</v>
      </c>
      <c r="C106" s="145">
        <v>135</v>
      </c>
      <c r="D106" s="145">
        <v>43</v>
      </c>
      <c r="E106" s="146"/>
      <c r="F106" s="145">
        <v>104</v>
      </c>
      <c r="G106" s="145">
        <v>10</v>
      </c>
      <c r="H106" s="145">
        <v>2</v>
      </c>
      <c r="I106" s="244"/>
      <c r="J106" s="347"/>
      <c r="K106" s="360"/>
      <c r="L106" s="360"/>
      <c r="M106" s="360"/>
      <c r="N106" s="347" t="s">
        <v>138</v>
      </c>
      <c r="O106" s="351">
        <f t="shared" si="21"/>
        <v>2</v>
      </c>
      <c r="P106" s="351">
        <f t="shared" si="22"/>
        <v>0</v>
      </c>
      <c r="Q106" s="303"/>
      <c r="R106" s="113"/>
      <c r="S106" s="105"/>
      <c r="T106" s="105"/>
      <c r="U106"/>
      <c r="V106"/>
      <c r="W106"/>
      <c r="X106"/>
      <c r="Y106"/>
      <c r="Z106"/>
      <c r="AA106"/>
      <c r="AB106"/>
    </row>
    <row r="107" spans="1:20" ht="13.5">
      <c r="A107" s="108" t="s">
        <v>273</v>
      </c>
      <c r="B107" s="135" t="s">
        <v>274</v>
      </c>
      <c r="C107" s="145">
        <v>28</v>
      </c>
      <c r="D107" s="145">
        <v>27</v>
      </c>
      <c r="E107" s="145">
        <v>97</v>
      </c>
      <c r="F107" s="145">
        <v>26</v>
      </c>
      <c r="G107" s="137"/>
      <c r="H107" s="137"/>
      <c r="I107" s="244"/>
      <c r="J107" s="347"/>
      <c r="K107" s="360"/>
      <c r="L107" s="360"/>
      <c r="M107" s="360"/>
      <c r="N107" s="347"/>
      <c r="O107" s="351">
        <f t="shared" si="21"/>
        <v>0</v>
      </c>
      <c r="P107" s="351">
        <f t="shared" si="22"/>
        <v>0</v>
      </c>
      <c r="Q107" s="303"/>
      <c r="R107" s="113"/>
      <c r="S107" s="105"/>
      <c r="T107" s="105"/>
    </row>
    <row r="108" spans="1:20" ht="13.5">
      <c r="A108" s="108" t="s">
        <v>277</v>
      </c>
      <c r="B108" s="135" t="s">
        <v>278</v>
      </c>
      <c r="C108" s="145">
        <v>35</v>
      </c>
      <c r="D108" s="145">
        <v>25</v>
      </c>
      <c r="E108" s="146"/>
      <c r="F108" s="145">
        <v>49</v>
      </c>
      <c r="G108" s="145">
        <v>16</v>
      </c>
      <c r="H108" s="145">
        <v>16</v>
      </c>
      <c r="I108" s="244"/>
      <c r="J108" s="347"/>
      <c r="K108" s="360"/>
      <c r="L108" s="360"/>
      <c r="M108" s="360"/>
      <c r="N108" s="347" t="s">
        <v>138</v>
      </c>
      <c r="O108" s="351">
        <f>IF(N108="*",$H108,0)</f>
        <v>16</v>
      </c>
      <c r="P108" s="351">
        <f t="shared" si="22"/>
        <v>0</v>
      </c>
      <c r="Q108" s="303"/>
      <c r="R108" s="113"/>
      <c r="S108" s="105"/>
      <c r="T108" s="105"/>
    </row>
    <row r="109" spans="1:20" ht="12">
      <c r="A109" s="747" t="s">
        <v>488</v>
      </c>
      <c r="B109" s="748"/>
      <c r="C109" s="162">
        <f aca="true" t="shared" si="23" ref="C109:I109">SUM(C76:C108)</f>
        <v>1134</v>
      </c>
      <c r="D109" s="162">
        <f t="shared" si="23"/>
        <v>603</v>
      </c>
      <c r="E109" s="162">
        <f t="shared" si="23"/>
        <v>613</v>
      </c>
      <c r="F109" s="162">
        <f t="shared" si="23"/>
        <v>845</v>
      </c>
      <c r="G109" s="162">
        <f t="shared" si="23"/>
        <v>177</v>
      </c>
      <c r="H109" s="162">
        <f t="shared" si="23"/>
        <v>86</v>
      </c>
      <c r="I109" s="162">
        <f t="shared" si="23"/>
        <v>7</v>
      </c>
      <c r="J109" s="1"/>
      <c r="K109" s="441"/>
      <c r="L109" s="441"/>
      <c r="M109" s="441"/>
      <c r="N109" s="441"/>
      <c r="O109" s="441"/>
      <c r="P109" s="441"/>
      <c r="Q109" s="441"/>
      <c r="R109" s="279"/>
      <c r="S109" s="279"/>
      <c r="T109" s="105"/>
    </row>
    <row r="110" spans="1:20" ht="12">
      <c r="A110" s="188"/>
      <c r="B110" s="258"/>
      <c r="C110" s="510"/>
      <c r="D110" s="510"/>
      <c r="E110" s="510"/>
      <c r="F110" s="510"/>
      <c r="G110" s="510"/>
      <c r="H110" s="510"/>
      <c r="I110" s="108"/>
      <c r="J110" s="712" t="s">
        <v>279</v>
      </c>
      <c r="K110" s="712"/>
      <c r="L110" s="712"/>
      <c r="M110" s="589"/>
      <c r="N110" s="589"/>
      <c r="O110" s="589"/>
      <c r="P110" s="589"/>
      <c r="Q110" s="177"/>
      <c r="R110" s="113"/>
      <c r="S110" s="105"/>
      <c r="T110" s="105"/>
    </row>
    <row r="111" spans="1:28" ht="15">
      <c r="A111" s="713" t="s">
        <v>280</v>
      </c>
      <c r="B111" s="714"/>
      <c r="C111" s="332" t="s">
        <v>87</v>
      </c>
      <c r="D111" s="332" t="s">
        <v>213</v>
      </c>
      <c r="E111" s="332" t="s">
        <v>214</v>
      </c>
      <c r="F111" s="332" t="s">
        <v>89</v>
      </c>
      <c r="G111" s="332" t="s">
        <v>90</v>
      </c>
      <c r="H111" s="148" t="s">
        <v>17</v>
      </c>
      <c r="I111" s="97" t="s">
        <v>134</v>
      </c>
      <c r="J111" s="164" t="s">
        <v>281</v>
      </c>
      <c r="K111" s="164" t="s">
        <v>282</v>
      </c>
      <c r="L111" s="164" t="s">
        <v>283</v>
      </c>
      <c r="M111" s="164"/>
      <c r="N111" s="164"/>
      <c r="O111" s="164"/>
      <c r="P111" s="164"/>
      <c r="Q111" s="164"/>
      <c r="R111" s="105"/>
      <c r="S111" s="105"/>
      <c r="T111" s="105"/>
      <c r="U111" s="95"/>
      <c r="V111" s="95"/>
      <c r="W111" s="95"/>
      <c r="X111" s="95"/>
      <c r="Y111" s="95"/>
      <c r="Z111" s="95"/>
      <c r="AA111" s="95"/>
      <c r="AB111" s="95"/>
    </row>
    <row r="112" spans="1:28" s="95" customFormat="1" ht="13.5">
      <c r="A112" s="108" t="s">
        <v>284</v>
      </c>
      <c r="B112" s="135" t="s">
        <v>285</v>
      </c>
      <c r="C112" s="137"/>
      <c r="D112" s="568"/>
      <c r="E112" s="137"/>
      <c r="F112" s="568"/>
      <c r="G112" s="137"/>
      <c r="H112" s="137"/>
      <c r="I112" s="244"/>
      <c r="J112" s="178">
        <v>10</v>
      </c>
      <c r="K112" s="165"/>
      <c r="L112" s="166"/>
      <c r="M112" s="165"/>
      <c r="N112" s="165"/>
      <c r="O112" s="351">
        <f>IF(N112="*",$H112,0)</f>
        <v>0</v>
      </c>
      <c r="P112" s="351">
        <f>IF(N112="**",$H112,0)</f>
        <v>0</v>
      </c>
      <c r="Q112" s="166"/>
      <c r="R112" s="105"/>
      <c r="S112" s="105"/>
      <c r="T112" s="105"/>
      <c r="Z112"/>
      <c r="AA112"/>
      <c r="AB112"/>
    </row>
    <row r="113" spans="1:25" ht="13.5">
      <c r="A113" s="108" t="s">
        <v>286</v>
      </c>
      <c r="B113" s="135" t="s">
        <v>287</v>
      </c>
      <c r="C113" s="137"/>
      <c r="D113" s="568"/>
      <c r="E113" s="137"/>
      <c r="F113" s="568"/>
      <c r="G113" s="137"/>
      <c r="H113" s="145">
        <v>15</v>
      </c>
      <c r="I113" s="626">
        <v>10</v>
      </c>
      <c r="J113" s="161"/>
      <c r="K113" s="165"/>
      <c r="L113" s="161"/>
      <c r="M113" s="165"/>
      <c r="N113" s="458" t="s">
        <v>138</v>
      </c>
      <c r="O113" s="351">
        <f>IF(N113="*",$H113,0)</f>
        <v>15</v>
      </c>
      <c r="P113" s="351">
        <f>IF(N113="**",$H113,0)</f>
        <v>0</v>
      </c>
      <c r="Q113" s="161"/>
      <c r="R113" s="105"/>
      <c r="S113" s="105"/>
      <c r="T113" s="105"/>
      <c r="U113" s="95"/>
      <c r="V113" s="95"/>
      <c r="W113" s="95"/>
      <c r="X113" s="95"/>
      <c r="Y113" s="95"/>
    </row>
    <row r="114" spans="1:20" ht="13.5">
      <c r="A114" s="108" t="s">
        <v>292</v>
      </c>
      <c r="B114" s="135" t="s">
        <v>293</v>
      </c>
      <c r="C114" s="145">
        <v>69</v>
      </c>
      <c r="D114" s="137"/>
      <c r="E114" s="137"/>
      <c r="F114" s="137"/>
      <c r="G114" s="137"/>
      <c r="H114" s="137"/>
      <c r="I114" s="244"/>
      <c r="J114" s="161"/>
      <c r="K114" s="168"/>
      <c r="L114" s="161"/>
      <c r="M114" s="168"/>
      <c r="N114" s="168"/>
      <c r="O114" s="351">
        <f aca="true" t="shared" si="24" ref="O114:O122">IF(N114="*",$H114,0)</f>
        <v>0</v>
      </c>
      <c r="P114" s="351">
        <f>IF(N114="**",$H114,0)</f>
        <v>0</v>
      </c>
      <c r="Q114" s="161"/>
      <c r="R114" s="105"/>
      <c r="S114" s="105"/>
      <c r="T114" s="105"/>
    </row>
    <row r="115" spans="1:25" ht="13.5">
      <c r="A115" s="108" t="s">
        <v>298</v>
      </c>
      <c r="B115" s="135" t="s">
        <v>299</v>
      </c>
      <c r="C115" s="568"/>
      <c r="D115" s="137"/>
      <c r="E115" s="137"/>
      <c r="F115" s="137"/>
      <c r="G115" s="145">
        <v>2</v>
      </c>
      <c r="H115" s="137"/>
      <c r="I115" s="244"/>
      <c r="J115" s="161"/>
      <c r="K115" s="178">
        <v>45</v>
      </c>
      <c r="L115" s="161"/>
      <c r="M115" s="178"/>
      <c r="N115" s="178"/>
      <c r="O115" s="351">
        <f t="shared" si="24"/>
        <v>0</v>
      </c>
      <c r="P115" s="351">
        <f aca="true" t="shared" si="25" ref="P115:P121">IF(N115="**",$H115,0)</f>
        <v>0</v>
      </c>
      <c r="Q115" s="161"/>
      <c r="R115" s="105"/>
      <c r="S115" s="105"/>
      <c r="T115" s="105"/>
      <c r="U115" s="95"/>
      <c r="V115" s="95"/>
      <c r="W115" s="95"/>
      <c r="X115" s="95"/>
      <c r="Y115" s="95"/>
    </row>
    <row r="116" spans="1:28" ht="13.5" customHeight="1">
      <c r="A116" s="108" t="s">
        <v>294</v>
      </c>
      <c r="B116" s="135" t="s">
        <v>295</v>
      </c>
      <c r="C116" s="256">
        <v>15</v>
      </c>
      <c r="D116" s="256">
        <v>22</v>
      </c>
      <c r="E116" s="257"/>
      <c r="F116" s="256">
        <v>28</v>
      </c>
      <c r="G116" s="145">
        <v>25</v>
      </c>
      <c r="H116" s="145">
        <v>15</v>
      </c>
      <c r="I116" s="626">
        <v>12</v>
      </c>
      <c r="J116" s="161"/>
      <c r="K116" s="168"/>
      <c r="L116" s="161"/>
      <c r="M116" s="168"/>
      <c r="N116" s="458" t="s">
        <v>138</v>
      </c>
      <c r="O116" s="351">
        <f t="shared" si="24"/>
        <v>15</v>
      </c>
      <c r="P116" s="351">
        <f t="shared" si="25"/>
        <v>0</v>
      </c>
      <c r="Q116" s="161"/>
      <c r="R116" s="105"/>
      <c r="S116" s="105"/>
      <c r="T116" s="105"/>
      <c r="U116" s="95"/>
      <c r="V116" s="95"/>
      <c r="W116" s="95"/>
      <c r="X116" s="95"/>
      <c r="Y116" s="95"/>
      <c r="Z116" s="95"/>
      <c r="AA116" s="95"/>
      <c r="AB116" s="95"/>
    </row>
    <row r="117" spans="1:25" s="95" customFormat="1" ht="13.5">
      <c r="A117" s="108" t="s">
        <v>296</v>
      </c>
      <c r="B117" s="135" t="s">
        <v>297</v>
      </c>
      <c r="C117" s="256">
        <v>11</v>
      </c>
      <c r="D117" s="256">
        <v>12</v>
      </c>
      <c r="E117" s="257"/>
      <c r="F117" s="256">
        <v>4</v>
      </c>
      <c r="G117" s="137"/>
      <c r="H117" s="137"/>
      <c r="I117" s="244"/>
      <c r="J117" s="161"/>
      <c r="K117" s="168"/>
      <c r="L117" s="161"/>
      <c r="M117" s="168"/>
      <c r="N117" s="168"/>
      <c r="O117" s="351">
        <f t="shared" si="24"/>
        <v>0</v>
      </c>
      <c r="P117" s="351">
        <f t="shared" si="25"/>
        <v>0</v>
      </c>
      <c r="Q117" s="161"/>
      <c r="R117" s="105"/>
      <c r="S117" s="105"/>
      <c r="T117" s="105"/>
      <c r="U117"/>
      <c r="V117"/>
      <c r="W117"/>
      <c r="X117"/>
      <c r="Y117"/>
    </row>
    <row r="118" spans="1:25" s="95" customFormat="1" ht="13.5">
      <c r="A118" s="108" t="s">
        <v>300</v>
      </c>
      <c r="B118" s="124" t="s">
        <v>301</v>
      </c>
      <c r="C118" s="151"/>
      <c r="D118" s="169"/>
      <c r="E118" s="169"/>
      <c r="F118" s="156"/>
      <c r="G118" s="145">
        <v>8</v>
      </c>
      <c r="H118" s="137"/>
      <c r="I118" s="244"/>
      <c r="J118" s="161"/>
      <c r="K118" s="178">
        <v>80</v>
      </c>
      <c r="L118" s="161"/>
      <c r="M118" s="178"/>
      <c r="N118" s="178"/>
      <c r="O118" s="351">
        <f t="shared" si="24"/>
        <v>0</v>
      </c>
      <c r="P118" s="351">
        <f t="shared" si="25"/>
        <v>0</v>
      </c>
      <c r="Q118" s="161"/>
      <c r="R118" s="105"/>
      <c r="S118" s="105"/>
      <c r="T118" s="105"/>
      <c r="U118"/>
      <c r="V118"/>
      <c r="W118"/>
      <c r="X118"/>
      <c r="Y118"/>
    </row>
    <row r="119" spans="1:28" s="95" customFormat="1" ht="13.5">
      <c r="A119" s="108" t="s">
        <v>302</v>
      </c>
      <c r="B119" s="124" t="s">
        <v>303</v>
      </c>
      <c r="C119" s="151"/>
      <c r="D119" s="169"/>
      <c r="E119" s="169"/>
      <c r="F119" s="156"/>
      <c r="G119" s="299"/>
      <c r="H119" s="137"/>
      <c r="I119" s="244"/>
      <c r="J119" s="161"/>
      <c r="K119" s="168"/>
      <c r="L119" s="178">
        <v>38</v>
      </c>
      <c r="M119" s="168"/>
      <c r="N119" s="168"/>
      <c r="O119" s="351">
        <f t="shared" si="24"/>
        <v>0</v>
      </c>
      <c r="P119" s="351">
        <f t="shared" si="25"/>
        <v>0</v>
      </c>
      <c r="Q119" s="178"/>
      <c r="R119" s="303"/>
      <c r="S119" s="105"/>
      <c r="T119" s="105"/>
      <c r="U119"/>
      <c r="V119"/>
      <c r="W119"/>
      <c r="X119"/>
      <c r="Y119"/>
      <c r="Z119"/>
      <c r="AA119"/>
      <c r="AB119"/>
    </row>
    <row r="120" spans="1:28" ht="13.5">
      <c r="A120" s="108" t="s">
        <v>304</v>
      </c>
      <c r="B120" s="135" t="s">
        <v>305</v>
      </c>
      <c r="C120" s="151"/>
      <c r="D120" s="169"/>
      <c r="E120" s="169"/>
      <c r="F120" s="156"/>
      <c r="G120" s="146">
        <v>2</v>
      </c>
      <c r="H120" s="145"/>
      <c r="I120" s="244"/>
      <c r="J120" s="161"/>
      <c r="K120" s="178">
        <v>56</v>
      </c>
      <c r="L120" s="161"/>
      <c r="M120" s="178"/>
      <c r="N120" s="458" t="s">
        <v>138</v>
      </c>
      <c r="O120" s="351">
        <f t="shared" si="24"/>
        <v>0</v>
      </c>
      <c r="P120" s="351">
        <f t="shared" si="25"/>
        <v>0</v>
      </c>
      <c r="Q120" s="161"/>
      <c r="R120" s="458"/>
      <c r="S120" s="546"/>
      <c r="T120" s="546"/>
      <c r="Z120" s="95"/>
      <c r="AA120" s="95"/>
      <c r="AB120" s="95"/>
    </row>
    <row r="121" spans="1:25" s="95" customFormat="1" ht="13.5">
      <c r="A121" s="170" t="s">
        <v>306</v>
      </c>
      <c r="B121" s="171" t="s">
        <v>307</v>
      </c>
      <c r="C121" s="151"/>
      <c r="D121" s="169"/>
      <c r="E121" s="169"/>
      <c r="F121" s="156"/>
      <c r="G121" s="568"/>
      <c r="H121" s="145"/>
      <c r="I121" s="244"/>
      <c r="J121" s="161"/>
      <c r="K121" s="178">
        <v>65</v>
      </c>
      <c r="L121" s="161"/>
      <c r="M121" s="168"/>
      <c r="N121" s="458" t="s">
        <v>138</v>
      </c>
      <c r="O121" s="351">
        <f t="shared" si="24"/>
        <v>0</v>
      </c>
      <c r="P121" s="351">
        <f t="shared" si="25"/>
        <v>0</v>
      </c>
      <c r="Q121" s="161"/>
      <c r="R121" s="105"/>
      <c r="S121" s="105"/>
      <c r="T121" s="105"/>
      <c r="U121"/>
      <c r="V121"/>
      <c r="W121"/>
      <c r="X121"/>
      <c r="Y121"/>
    </row>
    <row r="122" spans="1:28" s="95" customFormat="1" ht="13.5">
      <c r="A122" s="170" t="s">
        <v>310</v>
      </c>
      <c r="B122" s="171" t="s">
        <v>311</v>
      </c>
      <c r="C122" s="145">
        <v>6</v>
      </c>
      <c r="D122" s="145">
        <v>6</v>
      </c>
      <c r="F122" s="145">
        <v>9</v>
      </c>
      <c r="G122" s="145">
        <v>20</v>
      </c>
      <c r="H122" s="145">
        <v>7</v>
      </c>
      <c r="I122" s="286"/>
      <c r="M122"/>
      <c r="N122" s="458" t="s">
        <v>138</v>
      </c>
      <c r="O122" s="351">
        <f t="shared" si="24"/>
        <v>7</v>
      </c>
      <c r="P122" s="351">
        <f>IF(N122="**",$H122,0)</f>
        <v>0</v>
      </c>
      <c r="Q122"/>
      <c r="R122" s="113"/>
      <c r="S122" s="105"/>
      <c r="T122" s="105"/>
      <c r="U122"/>
      <c r="V122"/>
      <c r="W122"/>
      <c r="X122"/>
      <c r="Y122"/>
      <c r="Z122"/>
      <c r="AA122"/>
      <c r="AB122"/>
    </row>
    <row r="123" spans="1:25" ht="12">
      <c r="A123" s="737" t="s">
        <v>324</v>
      </c>
      <c r="B123" s="737"/>
      <c r="C123" s="162">
        <f aca="true" t="shared" si="26" ref="C123:I123">SUM(C112:C122)</f>
        <v>101</v>
      </c>
      <c r="D123" s="162">
        <f t="shared" si="26"/>
        <v>40</v>
      </c>
      <c r="E123" s="162">
        <f t="shared" si="26"/>
        <v>0</v>
      </c>
      <c r="F123" s="162">
        <f t="shared" si="26"/>
        <v>41</v>
      </c>
      <c r="G123" s="162">
        <f t="shared" si="26"/>
        <v>57</v>
      </c>
      <c r="H123" s="162">
        <f t="shared" si="26"/>
        <v>37</v>
      </c>
      <c r="I123" s="162">
        <f t="shared" si="26"/>
        <v>22</v>
      </c>
      <c r="J123" s="162">
        <f>SUM(J112:J122)</f>
        <v>10</v>
      </c>
      <c r="K123" s="162">
        <f>SUM(K112:K122)</f>
        <v>246</v>
      </c>
      <c r="L123" s="162">
        <f>SUM(L112:L122)</f>
        <v>38</v>
      </c>
      <c r="M123" s="164"/>
      <c r="N123" s="164"/>
      <c r="O123" s="164"/>
      <c r="P123" s="164"/>
      <c r="Q123" s="164"/>
      <c r="R123" s="260"/>
      <c r="S123" s="105"/>
      <c r="T123" s="105"/>
      <c r="U123" s="95"/>
      <c r="V123" s="95"/>
      <c r="W123" s="95"/>
      <c r="X123" s="95"/>
      <c r="Y123" s="95"/>
    </row>
    <row r="124" spans="1:21" ht="12.75" customHeight="1">
      <c r="A124" s="737" t="s">
        <v>325</v>
      </c>
      <c r="B124" s="737"/>
      <c r="C124" s="162">
        <f aca="true" t="shared" si="27" ref="C124:L124">C123+C109</f>
        <v>1235</v>
      </c>
      <c r="D124" s="162">
        <f t="shared" si="27"/>
        <v>643</v>
      </c>
      <c r="E124" s="162">
        <f t="shared" si="27"/>
        <v>613</v>
      </c>
      <c r="F124" s="162">
        <f t="shared" si="27"/>
        <v>886</v>
      </c>
      <c r="G124" s="162">
        <f t="shared" si="27"/>
        <v>234</v>
      </c>
      <c r="H124" s="162">
        <f>H123+H109</f>
        <v>123</v>
      </c>
      <c r="I124" s="162">
        <f>I123+I109</f>
        <v>29</v>
      </c>
      <c r="J124" s="162">
        <f t="shared" si="27"/>
        <v>10</v>
      </c>
      <c r="K124" s="162">
        <f t="shared" si="27"/>
        <v>246</v>
      </c>
      <c r="L124" s="162">
        <f t="shared" si="27"/>
        <v>38</v>
      </c>
      <c r="M124" s="588"/>
      <c r="N124" s="588"/>
      <c r="O124" s="259"/>
      <c r="P124" s="259"/>
      <c r="Q124" s="588"/>
      <c r="R124" s="349"/>
      <c r="S124" s="105"/>
      <c r="T124" s="105"/>
      <c r="U124" s="105"/>
    </row>
    <row r="125" spans="1:21" ht="12.75" customHeight="1">
      <c r="A125" s="131"/>
      <c r="B125" s="149"/>
      <c r="C125" s="300"/>
      <c r="D125" s="300"/>
      <c r="E125" s="300"/>
      <c r="F125" s="300"/>
      <c r="G125" s="300"/>
      <c r="H125" s="300"/>
      <c r="I125" s="300"/>
      <c r="J125" s="161"/>
      <c r="K125" s="734"/>
      <c r="L125" s="734"/>
      <c r="N125" s="584"/>
      <c r="O125" s="584"/>
      <c r="P125" s="350"/>
      <c r="Q125" s="350"/>
      <c r="R125" s="350"/>
      <c r="S125" s="105"/>
      <c r="T125" s="105"/>
      <c r="U125" s="105"/>
    </row>
    <row r="126" spans="1:21" ht="12.75" customHeight="1">
      <c r="A126" s="713" t="s">
        <v>566</v>
      </c>
      <c r="B126" s="714"/>
      <c r="C126" s="332" t="s">
        <v>87</v>
      </c>
      <c r="D126" s="723" t="s">
        <v>88</v>
      </c>
      <c r="E126" s="724"/>
      <c r="F126" s="332" t="s">
        <v>89</v>
      </c>
      <c r="G126" s="332" t="s">
        <v>90</v>
      </c>
      <c r="H126" s="148" t="s">
        <v>17</v>
      </c>
      <c r="I126" s="148" t="s">
        <v>134</v>
      </c>
      <c r="J126" s="359"/>
      <c r="K126" s="350"/>
      <c r="L126" s="350"/>
      <c r="M126" s="349"/>
      <c r="N126" s="350"/>
      <c r="O126" s="347"/>
      <c r="P126" s="347"/>
      <c r="Q126" s="350"/>
      <c r="R126" s="348"/>
      <c r="S126" s="105"/>
      <c r="T126" s="105"/>
      <c r="U126" s="105"/>
    </row>
    <row r="127" spans="1:25" ht="12.75" customHeight="1">
      <c r="A127" s="108" t="s">
        <v>327</v>
      </c>
      <c r="B127" s="135" t="s">
        <v>328</v>
      </c>
      <c r="C127" s="145">
        <v>40</v>
      </c>
      <c r="D127" s="751">
        <v>20</v>
      </c>
      <c r="E127" s="752"/>
      <c r="F127" s="145">
        <v>261</v>
      </c>
      <c r="G127" s="145">
        <v>551</v>
      </c>
      <c r="H127" s="217">
        <v>35</v>
      </c>
      <c r="I127" s="145">
        <v>25</v>
      </c>
      <c r="J127" s="347"/>
      <c r="K127" s="348"/>
      <c r="L127" s="348"/>
      <c r="M127" s="349"/>
      <c r="N127" s="347" t="s">
        <v>135</v>
      </c>
      <c r="O127" s="351">
        <f>IF(N127="*",$H127,0)</f>
        <v>0</v>
      </c>
      <c r="P127" s="351">
        <f>IF(N127="**",$H127,0)</f>
        <v>35</v>
      </c>
      <c r="Q127" s="348"/>
      <c r="R127" s="546"/>
      <c r="S127" s="118"/>
      <c r="T127" s="118"/>
      <c r="U127" s="118"/>
      <c r="V127" s="143"/>
      <c r="W127" s="143"/>
      <c r="X127" s="143"/>
      <c r="Y127" s="143"/>
    </row>
    <row r="128" spans="1:29" ht="12.75" customHeight="1">
      <c r="A128" s="144" t="s">
        <v>329</v>
      </c>
      <c r="B128" s="223" t="s">
        <v>318</v>
      </c>
      <c r="C128" s="145">
        <v>168</v>
      </c>
      <c r="D128" s="751">
        <v>170</v>
      </c>
      <c r="E128" s="752"/>
      <c r="F128" s="145">
        <v>153</v>
      </c>
      <c r="G128" s="145">
        <v>31</v>
      </c>
      <c r="H128" s="145">
        <v>18</v>
      </c>
      <c r="I128" s="145">
        <v>29</v>
      </c>
      <c r="J128" s="359"/>
      <c r="K128" s="546"/>
      <c r="L128" s="546"/>
      <c r="M128" s="303"/>
      <c r="N128" s="359" t="s">
        <v>138</v>
      </c>
      <c r="O128" s="351">
        <f>IF(N128="*",$H128,0)</f>
        <v>18</v>
      </c>
      <c r="P128" s="351">
        <f>IF(N128="**",$H128,0)</f>
        <v>0</v>
      </c>
      <c r="Q128" s="546"/>
      <c r="R128" s="360"/>
      <c r="S128" s="105"/>
      <c r="T128" s="105"/>
      <c r="U128" s="105"/>
      <c r="AA128" s="95"/>
      <c r="AB128" s="95"/>
      <c r="AC128" s="95"/>
    </row>
    <row r="129" spans="1:29" s="95" customFormat="1" ht="15" customHeight="1">
      <c r="A129" s="738" t="s">
        <v>573</v>
      </c>
      <c r="B129" s="739"/>
      <c r="C129" s="148">
        <f aca="true" t="shared" si="28" ref="C129:I129">SUM(C127:C128)</f>
        <v>208</v>
      </c>
      <c r="D129" s="723">
        <f t="shared" si="28"/>
        <v>190</v>
      </c>
      <c r="E129" s="724"/>
      <c r="F129" s="148">
        <f t="shared" si="28"/>
        <v>414</v>
      </c>
      <c r="G129" s="148">
        <f t="shared" si="28"/>
        <v>582</v>
      </c>
      <c r="H129" s="148">
        <f>SUM(H127:H128)</f>
        <v>53</v>
      </c>
      <c r="I129" s="148">
        <f t="shared" si="28"/>
        <v>54</v>
      </c>
      <c r="J129" s="359"/>
      <c r="K129" s="360"/>
      <c r="L129" s="360"/>
      <c r="M129" s="360"/>
      <c r="N129" s="359"/>
      <c r="O129" s="347"/>
      <c r="Q129" s="360"/>
      <c r="R129" s="348"/>
      <c r="S129" s="105"/>
      <c r="T129" s="105"/>
      <c r="U129" s="105"/>
      <c r="V129"/>
      <c r="W129"/>
      <c r="X129"/>
      <c r="Y129"/>
      <c r="Z129"/>
      <c r="AA129"/>
      <c r="AB129"/>
      <c r="AC129"/>
    </row>
    <row r="130" spans="1:21" ht="15" customHeight="1">
      <c r="A130" s="131"/>
      <c r="B130" s="149"/>
      <c r="C130" s="297"/>
      <c r="D130" s="301"/>
      <c r="E130" s="301"/>
      <c r="F130" s="302"/>
      <c r="G130" s="297"/>
      <c r="H130" s="168"/>
      <c r="I130" s="161"/>
      <c r="J130" s="712" t="s">
        <v>279</v>
      </c>
      <c r="K130" s="712"/>
      <c r="L130" s="712"/>
      <c r="M130" s="348"/>
      <c r="N130" s="359"/>
      <c r="O130" s="347"/>
      <c r="P130" s="262"/>
      <c r="Q130" s="348"/>
      <c r="R130" s="350"/>
      <c r="S130" s="105"/>
      <c r="T130" s="105"/>
      <c r="U130" s="105"/>
    </row>
    <row r="131" spans="1:26" ht="15" customHeight="1">
      <c r="A131" s="735" t="s">
        <v>331</v>
      </c>
      <c r="B131" s="736"/>
      <c r="C131" s="332" t="s">
        <v>87</v>
      </c>
      <c r="D131" s="723" t="s">
        <v>88</v>
      </c>
      <c r="E131" s="724"/>
      <c r="F131" s="332" t="s">
        <v>89</v>
      </c>
      <c r="G131" s="332" t="s">
        <v>90</v>
      </c>
      <c r="H131" s="332" t="s">
        <v>17</v>
      </c>
      <c r="I131" s="148" t="s">
        <v>134</v>
      </c>
      <c r="J131" s="359"/>
      <c r="K131" s="164" t="s">
        <v>282</v>
      </c>
      <c r="L131" s="350"/>
      <c r="M131" s="350"/>
      <c r="N131" s="359"/>
      <c r="O131" s="347"/>
      <c r="P131" s="95"/>
      <c r="Q131" s="350"/>
      <c r="R131" s="348"/>
      <c r="S131" s="105"/>
      <c r="T131" s="105"/>
      <c r="U131" s="105"/>
      <c r="Z131" s="143"/>
    </row>
    <row r="132" spans="1:29" ht="12.75" customHeight="1">
      <c r="A132" s="179" t="s">
        <v>332</v>
      </c>
      <c r="B132" s="135" t="s">
        <v>333</v>
      </c>
      <c r="C132" s="601"/>
      <c r="D132" s="603"/>
      <c r="E132" s="603"/>
      <c r="F132" s="604"/>
      <c r="G132" s="248"/>
      <c r="H132" s="568"/>
      <c r="I132" s="627"/>
      <c r="J132" s="359"/>
      <c r="K132" s="178">
        <v>18</v>
      </c>
      <c r="L132" s="348"/>
      <c r="M132" s="348"/>
      <c r="N132" s="359"/>
      <c r="O132" s="351">
        <f aca="true" t="shared" si="29" ref="O132:O168">IF(N132="*",$H132,0)</f>
        <v>0</v>
      </c>
      <c r="P132" s="351">
        <f>IF(N132="**",$H132,0)</f>
        <v>0</v>
      </c>
      <c r="Q132" s="348"/>
      <c r="R132" s="348"/>
      <c r="S132" s="105"/>
      <c r="T132" s="105"/>
      <c r="U132" s="105"/>
      <c r="AA132" s="143"/>
      <c r="AB132" s="143"/>
      <c r="AC132" s="143"/>
    </row>
    <row r="133" spans="1:29" s="143" customFormat="1" ht="12.75" customHeight="1">
      <c r="A133" s="179" t="s">
        <v>334</v>
      </c>
      <c r="B133" s="135" t="s">
        <v>335</v>
      </c>
      <c r="C133" s="601"/>
      <c r="D133" s="603"/>
      <c r="E133" s="603"/>
      <c r="F133" s="604"/>
      <c r="G133" s="248"/>
      <c r="H133" s="568"/>
      <c r="I133" s="627"/>
      <c r="J133" s="359"/>
      <c r="K133" s="178">
        <v>6</v>
      </c>
      <c r="L133" s="348"/>
      <c r="M133" s="348"/>
      <c r="N133" s="359"/>
      <c r="O133" s="351">
        <f t="shared" si="29"/>
        <v>0</v>
      </c>
      <c r="P133" s="351">
        <f aca="true" t="shared" si="30" ref="P133:P168">IF(N133="**",$H133,0)</f>
        <v>0</v>
      </c>
      <c r="Q133" s="348"/>
      <c r="R133" s="348"/>
      <c r="S133" s="105"/>
      <c r="T133" s="105"/>
      <c r="U133" s="105"/>
      <c r="V133"/>
      <c r="W133"/>
      <c r="X133"/>
      <c r="Y133"/>
      <c r="Z133"/>
      <c r="AA133"/>
      <c r="AB133"/>
      <c r="AC133"/>
    </row>
    <row r="134" spans="1:21" ht="15" customHeight="1">
      <c r="A134" s="179" t="s">
        <v>336</v>
      </c>
      <c r="B134" s="135" t="s">
        <v>337</v>
      </c>
      <c r="C134" s="601"/>
      <c r="D134" s="603"/>
      <c r="E134" s="603"/>
      <c r="F134" s="604"/>
      <c r="G134" s="220">
        <v>2</v>
      </c>
      <c r="H134" s="568"/>
      <c r="I134" s="220">
        <v>2</v>
      </c>
      <c r="J134" s="359"/>
      <c r="K134" s="178">
        <v>6</v>
      </c>
      <c r="L134" s="348"/>
      <c r="M134" s="348"/>
      <c r="N134" s="359"/>
      <c r="O134" s="351">
        <f t="shared" si="29"/>
        <v>0</v>
      </c>
      <c r="P134" s="351">
        <f t="shared" si="30"/>
        <v>0</v>
      </c>
      <c r="Q134" s="348"/>
      <c r="R134" s="348"/>
      <c r="S134" s="105"/>
      <c r="T134" s="105"/>
      <c r="U134" s="105"/>
    </row>
    <row r="135" spans="1:21" ht="15.75" customHeight="1">
      <c r="A135" s="179" t="s">
        <v>338</v>
      </c>
      <c r="B135" s="135" t="s">
        <v>339</v>
      </c>
      <c r="C135" s="601"/>
      <c r="D135" s="603"/>
      <c r="E135" s="603"/>
      <c r="F135" s="604"/>
      <c r="G135" s="248"/>
      <c r="H135" s="568"/>
      <c r="I135" s="627"/>
      <c r="J135" s="359"/>
      <c r="K135" s="178">
        <v>3</v>
      </c>
      <c r="L135" s="348"/>
      <c r="M135" s="348"/>
      <c r="N135" s="359"/>
      <c r="O135" s="351">
        <f t="shared" si="29"/>
        <v>0</v>
      </c>
      <c r="P135" s="351">
        <f t="shared" si="30"/>
        <v>0</v>
      </c>
      <c r="Q135" s="348"/>
      <c r="R135" s="348"/>
      <c r="S135" s="105"/>
      <c r="T135" s="105"/>
      <c r="U135" s="105"/>
    </row>
    <row r="136" spans="1:21" ht="12">
      <c r="A136" s="179" t="s">
        <v>340</v>
      </c>
      <c r="B136" s="135" t="s">
        <v>341</v>
      </c>
      <c r="C136" s="601"/>
      <c r="D136" s="603"/>
      <c r="E136" s="603"/>
      <c r="F136" s="604"/>
      <c r="G136" s="248"/>
      <c r="H136" s="568"/>
      <c r="I136" s="627"/>
      <c r="J136" s="359"/>
      <c r="K136" s="178"/>
      <c r="L136" s="348"/>
      <c r="M136" s="348"/>
      <c r="N136" s="359"/>
      <c r="O136" s="351">
        <f t="shared" si="29"/>
        <v>0</v>
      </c>
      <c r="P136" s="351">
        <f t="shared" si="30"/>
        <v>0</v>
      </c>
      <c r="Q136" s="348"/>
      <c r="R136" s="348"/>
      <c r="S136" s="105"/>
      <c r="T136" s="105"/>
      <c r="U136" s="105"/>
    </row>
    <row r="137" spans="1:21" ht="12">
      <c r="A137" s="179" t="s">
        <v>517</v>
      </c>
      <c r="B137" s="135" t="s">
        <v>343</v>
      </c>
      <c r="C137" s="601"/>
      <c r="D137" s="603"/>
      <c r="E137" s="603"/>
      <c r="F137" s="604"/>
      <c r="G137" s="220">
        <v>3</v>
      </c>
      <c r="H137" s="568"/>
      <c r="I137" s="627"/>
      <c r="J137" s="359"/>
      <c r="K137" s="178">
        <v>13</v>
      </c>
      <c r="L137" s="348"/>
      <c r="M137" s="348"/>
      <c r="N137" s="359"/>
      <c r="O137" s="351">
        <f t="shared" si="29"/>
        <v>0</v>
      </c>
      <c r="P137" s="351">
        <f t="shared" si="30"/>
        <v>0</v>
      </c>
      <c r="Q137" s="348"/>
      <c r="R137" s="348"/>
      <c r="S137" s="105"/>
      <c r="T137" s="105"/>
      <c r="U137" s="105"/>
    </row>
    <row r="138" spans="1:21" ht="12">
      <c r="A138" s="179" t="s">
        <v>344</v>
      </c>
      <c r="B138" s="135" t="s">
        <v>345</v>
      </c>
      <c r="C138" s="601"/>
      <c r="D138" s="603"/>
      <c r="E138" s="603"/>
      <c r="F138" s="604"/>
      <c r="G138" s="248">
        <v>0</v>
      </c>
      <c r="H138" s="568"/>
      <c r="I138" s="627"/>
      <c r="J138" s="359"/>
      <c r="K138" s="178"/>
      <c r="L138" s="348"/>
      <c r="M138" s="348"/>
      <c r="N138" s="359"/>
      <c r="O138" s="351">
        <f t="shared" si="29"/>
        <v>0</v>
      </c>
      <c r="P138" s="351">
        <f t="shared" si="30"/>
        <v>0</v>
      </c>
      <c r="Q138" s="348"/>
      <c r="R138" s="348"/>
      <c r="S138" s="105"/>
      <c r="T138" s="105"/>
      <c r="U138" s="105"/>
    </row>
    <row r="139" spans="1:21" ht="12">
      <c r="A139" s="179" t="s">
        <v>314</v>
      </c>
      <c r="B139" s="135" t="s">
        <v>315</v>
      </c>
      <c r="C139" s="601"/>
      <c r="D139" s="603"/>
      <c r="E139" s="603"/>
      <c r="F139" s="604"/>
      <c r="G139" s="220">
        <v>2</v>
      </c>
      <c r="H139" s="145">
        <v>8</v>
      </c>
      <c r="I139" s="220">
        <v>8</v>
      </c>
      <c r="J139" s="347"/>
      <c r="K139" s="178">
        <v>5</v>
      </c>
      <c r="L139" s="348"/>
      <c r="M139" s="348"/>
      <c r="N139" s="347" t="s">
        <v>138</v>
      </c>
      <c r="O139" s="351">
        <f t="shared" si="29"/>
        <v>8</v>
      </c>
      <c r="P139" s="351">
        <f t="shared" si="30"/>
        <v>0</v>
      </c>
      <c r="Q139" s="348"/>
      <c r="R139" s="348"/>
      <c r="S139" s="105"/>
      <c r="T139" s="105"/>
      <c r="U139" s="105"/>
    </row>
    <row r="140" spans="1:21" ht="12">
      <c r="A140" s="179" t="s">
        <v>554</v>
      </c>
      <c r="B140" s="135" t="s">
        <v>555</v>
      </c>
      <c r="C140" s="601"/>
      <c r="D140" s="603"/>
      <c r="E140" s="603"/>
      <c r="F140" s="604"/>
      <c r="G140" s="220">
        <v>2</v>
      </c>
      <c r="H140" s="568"/>
      <c r="I140" s="627"/>
      <c r="J140" s="359"/>
      <c r="K140" s="178">
        <v>7</v>
      </c>
      <c r="L140" s="348"/>
      <c r="M140" s="348"/>
      <c r="N140" s="359"/>
      <c r="O140" s="351">
        <f t="shared" si="29"/>
        <v>0</v>
      </c>
      <c r="P140" s="351">
        <f t="shared" si="30"/>
        <v>0</v>
      </c>
      <c r="Q140" s="348"/>
      <c r="R140" s="348"/>
      <c r="S140" s="105"/>
      <c r="T140" s="105"/>
      <c r="U140" s="105"/>
    </row>
    <row r="141" spans="1:21" ht="12">
      <c r="A141" s="179" t="s">
        <v>347</v>
      </c>
      <c r="B141" s="135" t="s">
        <v>348</v>
      </c>
      <c r="C141" s="601"/>
      <c r="D141" s="603"/>
      <c r="E141" s="603"/>
      <c r="F141" s="604"/>
      <c r="G141" s="220">
        <v>4</v>
      </c>
      <c r="H141" s="145">
        <v>40</v>
      </c>
      <c r="I141" s="220">
        <v>30</v>
      </c>
      <c r="J141" s="347"/>
      <c r="K141" s="178">
        <v>6</v>
      </c>
      <c r="L141" s="348"/>
      <c r="M141" s="348"/>
      <c r="N141" s="347" t="s">
        <v>135</v>
      </c>
      <c r="O141" s="351">
        <f t="shared" si="29"/>
        <v>0</v>
      </c>
      <c r="P141" s="351">
        <f t="shared" si="30"/>
        <v>40</v>
      </c>
      <c r="Q141" s="348"/>
      <c r="R141" s="348"/>
      <c r="S141" s="105"/>
      <c r="T141" s="105"/>
      <c r="U141" s="105"/>
    </row>
    <row r="142" spans="1:21" ht="12">
      <c r="A142" s="179" t="s">
        <v>537</v>
      </c>
      <c r="B142" s="135"/>
      <c r="C142" s="601"/>
      <c r="D142" s="603"/>
      <c r="E142" s="603"/>
      <c r="F142" s="604"/>
      <c r="G142" s="248"/>
      <c r="H142" s="568"/>
      <c r="I142" s="627"/>
      <c r="J142" s="359"/>
      <c r="K142" s="178">
        <v>3</v>
      </c>
      <c r="L142" s="348"/>
      <c r="M142" s="348"/>
      <c r="N142" s="359"/>
      <c r="O142" s="351">
        <f t="shared" si="29"/>
        <v>0</v>
      </c>
      <c r="P142" s="351">
        <f t="shared" si="30"/>
        <v>0</v>
      </c>
      <c r="Q142" s="348"/>
      <c r="R142" s="348"/>
      <c r="S142" s="105"/>
      <c r="T142" s="105"/>
      <c r="U142" s="105"/>
    </row>
    <row r="143" spans="1:21" ht="12">
      <c r="A143" s="179" t="s">
        <v>350</v>
      </c>
      <c r="B143" s="135" t="s">
        <v>351</v>
      </c>
      <c r="C143" s="601"/>
      <c r="D143" s="603"/>
      <c r="E143" s="603"/>
      <c r="F143" s="604"/>
      <c r="G143" s="220">
        <v>6</v>
      </c>
      <c r="H143" s="568"/>
      <c r="I143" s="627"/>
      <c r="J143" s="359"/>
      <c r="K143" s="178">
        <v>27</v>
      </c>
      <c r="L143" s="348"/>
      <c r="M143" s="348"/>
      <c r="N143" s="359"/>
      <c r="O143" s="351">
        <f t="shared" si="29"/>
        <v>0</v>
      </c>
      <c r="P143" s="351">
        <f t="shared" si="30"/>
        <v>0</v>
      </c>
      <c r="Q143" s="348"/>
      <c r="R143" s="348"/>
      <c r="S143" s="105"/>
      <c r="T143" s="105"/>
      <c r="U143" s="105"/>
    </row>
    <row r="144" spans="1:21" ht="12">
      <c r="A144" s="179" t="s">
        <v>538</v>
      </c>
      <c r="B144" s="135" t="s">
        <v>353</v>
      </c>
      <c r="C144" s="601"/>
      <c r="D144" s="603"/>
      <c r="E144" s="603"/>
      <c r="F144" s="604"/>
      <c r="G144" s="248"/>
      <c r="H144" s="568"/>
      <c r="I144" s="627"/>
      <c r="J144" s="359"/>
      <c r="K144" s="178">
        <v>15</v>
      </c>
      <c r="L144" s="348"/>
      <c r="M144" s="348"/>
      <c r="N144" s="359"/>
      <c r="O144" s="351">
        <f t="shared" si="29"/>
        <v>0</v>
      </c>
      <c r="P144" s="351">
        <f t="shared" si="30"/>
        <v>0</v>
      </c>
      <c r="Q144" s="348"/>
      <c r="R144" s="348"/>
      <c r="S144" s="105"/>
      <c r="T144" s="105"/>
      <c r="U144" s="105"/>
    </row>
    <row r="145" spans="1:21" ht="12">
      <c r="A145" s="179" t="s">
        <v>319</v>
      </c>
      <c r="B145" s="135" t="s">
        <v>320</v>
      </c>
      <c r="C145" s="601"/>
      <c r="D145" s="603"/>
      <c r="E145" s="603"/>
      <c r="F145" s="604"/>
      <c r="G145" s="220">
        <v>15</v>
      </c>
      <c r="H145" s="145">
        <v>11</v>
      </c>
      <c r="I145" s="220">
        <v>10</v>
      </c>
      <c r="J145" s="347"/>
      <c r="K145" s="178">
        <v>24</v>
      </c>
      <c r="L145" s="348"/>
      <c r="M145" s="348"/>
      <c r="N145" s="347" t="s">
        <v>138</v>
      </c>
      <c r="O145" s="351">
        <f t="shared" si="29"/>
        <v>11</v>
      </c>
      <c r="P145" s="351">
        <f t="shared" si="30"/>
        <v>0</v>
      </c>
      <c r="Q145" s="348"/>
      <c r="R145" s="348"/>
      <c r="S145" s="105"/>
      <c r="T145" s="105"/>
      <c r="U145" s="105"/>
    </row>
    <row r="146" spans="1:21" ht="12">
      <c r="A146" s="179" t="s">
        <v>354</v>
      </c>
      <c r="B146" s="135" t="s">
        <v>556</v>
      </c>
      <c r="C146" s="601"/>
      <c r="D146" s="603"/>
      <c r="E146" s="603"/>
      <c r="F146" s="604"/>
      <c r="G146" s="220">
        <v>1</v>
      </c>
      <c r="H146" s="568"/>
      <c r="I146" s="627"/>
      <c r="J146" s="359"/>
      <c r="K146" s="178">
        <v>10</v>
      </c>
      <c r="L146" s="348"/>
      <c r="M146" s="348"/>
      <c r="N146" s="359"/>
      <c r="O146" s="351">
        <f t="shared" si="29"/>
        <v>0</v>
      </c>
      <c r="P146" s="351">
        <f t="shared" si="30"/>
        <v>0</v>
      </c>
      <c r="Q146" s="348"/>
      <c r="R146" s="348"/>
      <c r="S146" s="105"/>
      <c r="T146" s="105"/>
      <c r="U146" s="105"/>
    </row>
    <row r="147" spans="1:21" ht="12">
      <c r="A147" s="179" t="s">
        <v>356</v>
      </c>
      <c r="B147" s="135" t="s">
        <v>357</v>
      </c>
      <c r="C147" s="601"/>
      <c r="D147" s="603"/>
      <c r="E147" s="603"/>
      <c r="F147" s="604"/>
      <c r="G147" s="220">
        <v>2</v>
      </c>
      <c r="H147" s="568"/>
      <c r="I147" s="627"/>
      <c r="J147" s="359"/>
      <c r="K147" s="178">
        <v>3</v>
      </c>
      <c r="L147" s="348"/>
      <c r="M147" s="348"/>
      <c r="N147" s="359"/>
      <c r="O147" s="351">
        <f t="shared" si="29"/>
        <v>0</v>
      </c>
      <c r="P147" s="351">
        <f t="shared" si="30"/>
        <v>0</v>
      </c>
      <c r="Q147" s="348"/>
      <c r="R147" s="348"/>
      <c r="S147" s="105"/>
      <c r="T147" s="105"/>
      <c r="U147" s="105"/>
    </row>
    <row r="148" spans="1:21" ht="12">
      <c r="A148" s="179" t="s">
        <v>358</v>
      </c>
      <c r="B148" s="135" t="s">
        <v>359</v>
      </c>
      <c r="C148" s="601"/>
      <c r="D148" s="603"/>
      <c r="E148" s="603"/>
      <c r="F148" s="604"/>
      <c r="G148" s="220">
        <v>2</v>
      </c>
      <c r="H148" s="568"/>
      <c r="I148" s="627"/>
      <c r="J148" s="359"/>
      <c r="K148" s="178">
        <v>6</v>
      </c>
      <c r="L148" s="348"/>
      <c r="M148" s="348"/>
      <c r="N148" s="359"/>
      <c r="O148" s="351">
        <f t="shared" si="29"/>
        <v>0</v>
      </c>
      <c r="P148" s="351">
        <f t="shared" si="30"/>
        <v>0</v>
      </c>
      <c r="Q148" s="348"/>
      <c r="R148" s="348"/>
      <c r="S148" s="105"/>
      <c r="T148" s="105"/>
      <c r="U148" s="105"/>
    </row>
    <row r="149" spans="1:21" ht="12">
      <c r="A149" s="179" t="s">
        <v>360</v>
      </c>
      <c r="B149" s="135" t="s">
        <v>361</v>
      </c>
      <c r="C149" s="601"/>
      <c r="D149" s="603"/>
      <c r="E149" s="603"/>
      <c r="F149" s="604"/>
      <c r="G149" s="248">
        <v>0</v>
      </c>
      <c r="H149" s="568"/>
      <c r="I149" s="627"/>
      <c r="J149" s="359"/>
      <c r="K149" s="178"/>
      <c r="L149" s="348"/>
      <c r="M149" s="348"/>
      <c r="N149" s="359"/>
      <c r="O149" s="351">
        <f t="shared" si="29"/>
        <v>0</v>
      </c>
      <c r="P149" s="351">
        <f t="shared" si="30"/>
        <v>0</v>
      </c>
      <c r="Q149" s="348"/>
      <c r="R149" s="348"/>
      <c r="S149" s="105"/>
      <c r="T149" s="105"/>
      <c r="U149" s="105"/>
    </row>
    <row r="150" spans="1:21" ht="12">
      <c r="A150" s="179" t="s">
        <v>362</v>
      </c>
      <c r="B150" s="135" t="s">
        <v>510</v>
      </c>
      <c r="C150" s="601"/>
      <c r="D150" s="603"/>
      <c r="E150" s="603"/>
      <c r="F150" s="604"/>
      <c r="G150" s="220">
        <v>5</v>
      </c>
      <c r="H150" s="568"/>
      <c r="I150" s="627"/>
      <c r="J150" s="359"/>
      <c r="K150" s="178">
        <v>8</v>
      </c>
      <c r="L150" s="348"/>
      <c r="M150" s="348"/>
      <c r="N150" s="359"/>
      <c r="O150" s="351">
        <f t="shared" si="29"/>
        <v>0</v>
      </c>
      <c r="P150" s="351">
        <f t="shared" si="30"/>
        <v>0</v>
      </c>
      <c r="Q150" s="348"/>
      <c r="R150" s="348"/>
      <c r="S150" s="105"/>
      <c r="T150" s="105"/>
      <c r="U150" s="105"/>
    </row>
    <row r="151" spans="1:21" ht="12">
      <c r="A151" s="179" t="s">
        <v>363</v>
      </c>
      <c r="B151" s="135" t="s">
        <v>364</v>
      </c>
      <c r="C151" s="601"/>
      <c r="D151" s="603"/>
      <c r="E151" s="603"/>
      <c r="F151" s="604"/>
      <c r="G151" s="248">
        <v>0</v>
      </c>
      <c r="H151" s="568"/>
      <c r="I151" s="627"/>
      <c r="J151" s="359"/>
      <c r="K151" s="178"/>
      <c r="L151" s="348"/>
      <c r="M151" s="348"/>
      <c r="N151" s="359"/>
      <c r="O151" s="351">
        <f t="shared" si="29"/>
        <v>0</v>
      </c>
      <c r="P151" s="351">
        <f t="shared" si="30"/>
        <v>0</v>
      </c>
      <c r="Q151" s="348"/>
      <c r="R151" s="348"/>
      <c r="S151" s="105"/>
      <c r="T151" s="105"/>
      <c r="U151" s="105"/>
    </row>
    <row r="152" spans="1:21" ht="12">
      <c r="A152" s="179" t="s">
        <v>365</v>
      </c>
      <c r="B152" s="135" t="s">
        <v>366</v>
      </c>
      <c r="C152" s="601"/>
      <c r="D152" s="603"/>
      <c r="E152" s="603"/>
      <c r="F152" s="604"/>
      <c r="G152" s="220">
        <v>3</v>
      </c>
      <c r="H152" s="568"/>
      <c r="I152" s="627"/>
      <c r="J152" s="359"/>
      <c r="K152" s="178">
        <v>7</v>
      </c>
      <c r="L152" s="348"/>
      <c r="M152" s="348"/>
      <c r="N152" s="359"/>
      <c r="O152" s="351">
        <f t="shared" si="29"/>
        <v>0</v>
      </c>
      <c r="P152" s="351">
        <f t="shared" si="30"/>
        <v>0</v>
      </c>
      <c r="Q152" s="348"/>
      <c r="R152" s="348"/>
      <c r="S152" s="105"/>
      <c r="T152" s="105"/>
      <c r="U152" s="105"/>
    </row>
    <row r="153" spans="1:25" ht="12">
      <c r="A153" s="179" t="s">
        <v>367</v>
      </c>
      <c r="B153" s="135" t="s">
        <v>368</v>
      </c>
      <c r="C153" s="601"/>
      <c r="D153" s="603"/>
      <c r="E153" s="603"/>
      <c r="F153" s="604"/>
      <c r="G153" s="220">
        <v>2</v>
      </c>
      <c r="H153" s="568"/>
      <c r="I153" s="627"/>
      <c r="J153" s="359"/>
      <c r="K153" s="178">
        <v>11</v>
      </c>
      <c r="L153" s="348"/>
      <c r="M153" s="348"/>
      <c r="N153" s="359"/>
      <c r="O153" s="351">
        <f t="shared" si="29"/>
        <v>0</v>
      </c>
      <c r="P153" s="351">
        <f t="shared" si="30"/>
        <v>0</v>
      </c>
      <c r="Q153" s="348"/>
      <c r="R153" s="348"/>
      <c r="S153" s="118"/>
      <c r="T153" s="118"/>
      <c r="U153" s="118"/>
      <c r="V153" s="143"/>
      <c r="W153" s="143"/>
      <c r="X153" s="143"/>
      <c r="Y153" s="143"/>
    </row>
    <row r="154" spans="1:21" ht="12">
      <c r="A154" s="179" t="s">
        <v>475</v>
      </c>
      <c r="B154" s="135" t="s">
        <v>476</v>
      </c>
      <c r="C154" s="601"/>
      <c r="D154" s="603"/>
      <c r="E154" s="603"/>
      <c r="F154" s="604"/>
      <c r="G154" s="220">
        <v>3</v>
      </c>
      <c r="H154" s="145">
        <v>2</v>
      </c>
      <c r="I154" s="248"/>
      <c r="J154" s="347"/>
      <c r="K154" s="178">
        <v>9</v>
      </c>
      <c r="L154" s="348"/>
      <c r="M154" s="348"/>
      <c r="N154" s="347" t="s">
        <v>138</v>
      </c>
      <c r="O154" s="351">
        <f t="shared" si="29"/>
        <v>2</v>
      </c>
      <c r="P154" s="351">
        <f t="shared" si="30"/>
        <v>0</v>
      </c>
      <c r="Q154" s="348"/>
      <c r="R154" s="348"/>
      <c r="S154" s="105"/>
      <c r="T154" s="105"/>
      <c r="U154" s="105"/>
    </row>
    <row r="155" spans="1:21" ht="12">
      <c r="A155" s="179" t="s">
        <v>578</v>
      </c>
      <c r="B155" s="135"/>
      <c r="C155" s="601"/>
      <c r="D155" s="603"/>
      <c r="E155" s="603"/>
      <c r="F155" s="604"/>
      <c r="G155" s="220"/>
      <c r="H155" s="145"/>
      <c r="I155" s="248"/>
      <c r="J155" s="359"/>
      <c r="K155" s="178">
        <v>15</v>
      </c>
      <c r="L155" s="348"/>
      <c r="M155" s="348"/>
      <c r="N155" s="359"/>
      <c r="O155" s="351">
        <f t="shared" si="29"/>
        <v>0</v>
      </c>
      <c r="P155" s="351">
        <f t="shared" si="30"/>
        <v>0</v>
      </c>
      <c r="Q155" s="348"/>
      <c r="R155" s="348"/>
      <c r="S155" s="105"/>
      <c r="T155" s="105"/>
      <c r="U155" s="105"/>
    </row>
    <row r="156" spans="1:21" ht="12">
      <c r="A156" s="179" t="s">
        <v>369</v>
      </c>
      <c r="B156" s="135" t="s">
        <v>370</v>
      </c>
      <c r="C156" s="605"/>
      <c r="D156" s="606"/>
      <c r="E156" s="606"/>
      <c r="F156" s="607"/>
      <c r="G156" s="725">
        <v>111</v>
      </c>
      <c r="H156" s="145">
        <v>4</v>
      </c>
      <c r="I156" s="218">
        <v>12</v>
      </c>
      <c r="J156" s="347"/>
      <c r="K156" s="731">
        <v>585</v>
      </c>
      <c r="L156" s="348"/>
      <c r="M156" s="348"/>
      <c r="N156" s="347" t="s">
        <v>138</v>
      </c>
      <c r="O156" s="351">
        <f t="shared" si="29"/>
        <v>4</v>
      </c>
      <c r="P156" s="351">
        <f t="shared" si="30"/>
        <v>0</v>
      </c>
      <c r="Q156" s="348"/>
      <c r="R156" s="348"/>
      <c r="S156" s="105"/>
      <c r="T156" s="105"/>
      <c r="U156" s="105"/>
    </row>
    <row r="157" spans="1:26" ht="12">
      <c r="A157" s="182" t="s">
        <v>371</v>
      </c>
      <c r="B157" s="135" t="s">
        <v>372</v>
      </c>
      <c r="C157" s="608"/>
      <c r="D157" s="609"/>
      <c r="E157" s="609"/>
      <c r="F157" s="610"/>
      <c r="G157" s="726"/>
      <c r="H157" s="145">
        <v>2</v>
      </c>
      <c r="I157" s="218">
        <v>4</v>
      </c>
      <c r="J157" s="347"/>
      <c r="K157" s="731"/>
      <c r="L157" s="348"/>
      <c r="M157" s="348"/>
      <c r="N157" s="347" t="s">
        <v>138</v>
      </c>
      <c r="O157" s="351">
        <f t="shared" si="29"/>
        <v>2</v>
      </c>
      <c r="P157" s="351">
        <f t="shared" si="30"/>
        <v>0</v>
      </c>
      <c r="Q157" s="348"/>
      <c r="R157" s="348"/>
      <c r="S157" s="105"/>
      <c r="T157" s="105"/>
      <c r="U157" s="105"/>
      <c r="Z157" s="143"/>
    </row>
    <row r="158" spans="1:29" ht="12">
      <c r="A158" s="183" t="s">
        <v>373</v>
      </c>
      <c r="B158" s="135" t="s">
        <v>374</v>
      </c>
      <c r="C158" s="608"/>
      <c r="D158" s="609"/>
      <c r="E158" s="609"/>
      <c r="F158" s="610"/>
      <c r="G158" s="726"/>
      <c r="H158" s="145">
        <v>2</v>
      </c>
      <c r="I158" s="218">
        <v>2</v>
      </c>
      <c r="J158" s="347"/>
      <c r="K158" s="731"/>
      <c r="L158" s="348"/>
      <c r="M158" s="348"/>
      <c r="N158" s="347" t="s">
        <v>138</v>
      </c>
      <c r="O158" s="351">
        <f t="shared" si="29"/>
        <v>2</v>
      </c>
      <c r="P158" s="351">
        <f t="shared" si="30"/>
        <v>0</v>
      </c>
      <c r="Q158" s="348"/>
      <c r="R158" s="348"/>
      <c r="S158" s="105"/>
      <c r="T158" s="105"/>
      <c r="U158" s="105"/>
      <c r="AA158" s="143"/>
      <c r="AB158" s="143"/>
      <c r="AC158" s="143"/>
    </row>
    <row r="159" spans="1:29" s="143" customFormat="1" ht="12">
      <c r="A159" s="179" t="s">
        <v>375</v>
      </c>
      <c r="B159" s="135" t="s">
        <v>376</v>
      </c>
      <c r="C159" s="608"/>
      <c r="D159" s="609"/>
      <c r="E159" s="609"/>
      <c r="F159" s="610"/>
      <c r="G159" s="726"/>
      <c r="H159" s="145">
        <v>15</v>
      </c>
      <c r="I159" s="218">
        <v>18</v>
      </c>
      <c r="J159" s="347"/>
      <c r="K159" s="731"/>
      <c r="L159" s="348"/>
      <c r="M159" s="348"/>
      <c r="N159" s="347" t="s">
        <v>138</v>
      </c>
      <c r="O159" s="351">
        <f t="shared" si="29"/>
        <v>15</v>
      </c>
      <c r="P159" s="351">
        <f t="shared" si="30"/>
        <v>0</v>
      </c>
      <c r="Q159" s="348"/>
      <c r="R159" s="348"/>
      <c r="S159" s="105"/>
      <c r="T159" s="105"/>
      <c r="U159" s="105"/>
      <c r="V159"/>
      <c r="W159"/>
      <c r="X159"/>
      <c r="Y159"/>
      <c r="Z159"/>
      <c r="AA159"/>
      <c r="AB159"/>
      <c r="AC159"/>
    </row>
    <row r="160" spans="1:21" ht="12">
      <c r="A160" s="179" t="s">
        <v>377</v>
      </c>
      <c r="B160" s="135" t="s">
        <v>378</v>
      </c>
      <c r="C160" s="608"/>
      <c r="D160" s="609"/>
      <c r="E160" s="609"/>
      <c r="F160" s="610"/>
      <c r="G160" s="726"/>
      <c r="H160" s="145">
        <v>3</v>
      </c>
      <c r="I160" s="596"/>
      <c r="J160" s="347"/>
      <c r="K160" s="731"/>
      <c r="L160" s="348"/>
      <c r="M160" s="348"/>
      <c r="N160" s="347" t="s">
        <v>138</v>
      </c>
      <c r="O160" s="351">
        <f t="shared" si="29"/>
        <v>3</v>
      </c>
      <c r="P160" s="351">
        <f t="shared" si="30"/>
        <v>0</v>
      </c>
      <c r="Q160" s="348"/>
      <c r="R160" s="348"/>
      <c r="S160" s="105"/>
      <c r="T160" s="105"/>
      <c r="U160" s="105"/>
    </row>
    <row r="161" spans="1:21" ht="12">
      <c r="A161" s="179" t="s">
        <v>379</v>
      </c>
      <c r="B161" s="135" t="s">
        <v>380</v>
      </c>
      <c r="C161" s="608"/>
      <c r="D161" s="609"/>
      <c r="E161" s="609"/>
      <c r="F161" s="610"/>
      <c r="G161" s="726"/>
      <c r="H161" s="145">
        <v>3</v>
      </c>
      <c r="I161" s="218">
        <v>14</v>
      </c>
      <c r="J161" s="347"/>
      <c r="K161" s="731"/>
      <c r="L161" s="348"/>
      <c r="M161" s="348"/>
      <c r="N161" s="347" t="s">
        <v>138</v>
      </c>
      <c r="O161" s="351">
        <f t="shared" si="29"/>
        <v>3</v>
      </c>
      <c r="P161" s="351">
        <f t="shared" si="30"/>
        <v>0</v>
      </c>
      <c r="Q161" s="348"/>
      <c r="R161" s="348"/>
      <c r="S161" s="105"/>
      <c r="T161" s="105"/>
      <c r="U161" s="105"/>
    </row>
    <row r="162" spans="1:21" ht="12">
      <c r="A162" s="179" t="s">
        <v>381</v>
      </c>
      <c r="B162" s="135" t="s">
        <v>382</v>
      </c>
      <c r="C162" s="608"/>
      <c r="D162" s="609"/>
      <c r="E162" s="609"/>
      <c r="F162" s="610"/>
      <c r="G162" s="726"/>
      <c r="H162" s="145"/>
      <c r="I162" s="218">
        <v>2</v>
      </c>
      <c r="J162" s="347"/>
      <c r="K162" s="731"/>
      <c r="L162" s="348"/>
      <c r="M162" s="348"/>
      <c r="N162" s="347"/>
      <c r="O162" s="351">
        <f t="shared" si="29"/>
        <v>0</v>
      </c>
      <c r="P162" s="351">
        <f t="shared" si="30"/>
        <v>0</v>
      </c>
      <c r="Q162" s="348"/>
      <c r="R162" s="348"/>
      <c r="S162" s="105"/>
      <c r="T162" s="105"/>
      <c r="U162" s="105"/>
    </row>
    <row r="163" spans="1:21" ht="12">
      <c r="A163" s="179" t="s">
        <v>383</v>
      </c>
      <c r="B163" s="135" t="s">
        <v>384</v>
      </c>
      <c r="C163" s="608"/>
      <c r="D163" s="609"/>
      <c r="E163" s="609"/>
      <c r="F163" s="610"/>
      <c r="G163" s="726"/>
      <c r="H163" s="145">
        <v>17</v>
      </c>
      <c r="I163" s="218">
        <v>18</v>
      </c>
      <c r="J163" s="347"/>
      <c r="K163" s="731"/>
      <c r="L163" s="348"/>
      <c r="M163" s="348"/>
      <c r="N163" s="347" t="s">
        <v>138</v>
      </c>
      <c r="O163" s="351">
        <f t="shared" si="29"/>
        <v>17</v>
      </c>
      <c r="P163" s="351">
        <f t="shared" si="30"/>
        <v>0</v>
      </c>
      <c r="Q163" s="348"/>
      <c r="R163" s="348"/>
      <c r="S163" s="105"/>
      <c r="T163" s="105"/>
      <c r="U163" s="105"/>
    </row>
    <row r="164" spans="1:21" ht="12">
      <c r="A164" s="179" t="s">
        <v>385</v>
      </c>
      <c r="B164" s="135"/>
      <c r="C164" s="608"/>
      <c r="D164" s="609"/>
      <c r="E164" s="609"/>
      <c r="F164" s="610"/>
      <c r="G164" s="726"/>
      <c r="H164" s="145"/>
      <c r="I164" s="218">
        <v>4</v>
      </c>
      <c r="J164" s="347"/>
      <c r="K164" s="731"/>
      <c r="L164" s="348"/>
      <c r="M164" s="348"/>
      <c r="N164" s="347"/>
      <c r="O164" s="351">
        <f t="shared" si="29"/>
        <v>0</v>
      </c>
      <c r="P164" s="351">
        <f t="shared" si="30"/>
        <v>0</v>
      </c>
      <c r="Q164" s="348"/>
      <c r="R164" s="348"/>
      <c r="S164" s="105"/>
      <c r="T164" s="105"/>
      <c r="U164" s="105"/>
    </row>
    <row r="165" spans="1:21" ht="12">
      <c r="A165" s="179" t="s">
        <v>386</v>
      </c>
      <c r="B165" s="135" t="s">
        <v>387</v>
      </c>
      <c r="C165" s="608"/>
      <c r="D165" s="609"/>
      <c r="E165" s="609"/>
      <c r="F165" s="610"/>
      <c r="G165" s="726"/>
      <c r="H165" s="145"/>
      <c r="I165" s="596"/>
      <c r="J165" s="347"/>
      <c r="K165" s="731"/>
      <c r="L165" s="348"/>
      <c r="M165" s="348"/>
      <c r="N165" s="347"/>
      <c r="O165" s="351">
        <f t="shared" si="29"/>
        <v>0</v>
      </c>
      <c r="P165" s="351">
        <f t="shared" si="30"/>
        <v>0</v>
      </c>
      <c r="Q165" s="348"/>
      <c r="R165" s="348"/>
      <c r="S165" s="105"/>
      <c r="T165" s="105"/>
      <c r="U165" s="105"/>
    </row>
    <row r="166" spans="1:21" ht="12">
      <c r="A166" s="179" t="s">
        <v>388</v>
      </c>
      <c r="B166" s="135" t="s">
        <v>389</v>
      </c>
      <c r="C166" s="608"/>
      <c r="D166" s="609"/>
      <c r="E166" s="609"/>
      <c r="F166" s="610"/>
      <c r="G166" s="726"/>
      <c r="H166" s="145">
        <v>7</v>
      </c>
      <c r="I166" s="218">
        <v>9</v>
      </c>
      <c r="J166" s="347"/>
      <c r="K166" s="731"/>
      <c r="L166" s="348"/>
      <c r="M166" s="348"/>
      <c r="N166" s="347" t="s">
        <v>138</v>
      </c>
      <c r="O166" s="351">
        <f t="shared" si="29"/>
        <v>7</v>
      </c>
      <c r="P166" s="351">
        <f t="shared" si="30"/>
        <v>0</v>
      </c>
      <c r="Q166" s="348"/>
      <c r="R166" s="348"/>
      <c r="S166" s="105"/>
      <c r="T166" s="105"/>
      <c r="U166" s="105"/>
    </row>
    <row r="167" spans="1:21" ht="12">
      <c r="A167" s="179" t="s">
        <v>390</v>
      </c>
      <c r="B167" s="135" t="s">
        <v>391</v>
      </c>
      <c r="C167" s="608"/>
      <c r="D167" s="609"/>
      <c r="E167" s="609"/>
      <c r="F167" s="610"/>
      <c r="G167" s="726"/>
      <c r="H167" s="145">
        <v>8</v>
      </c>
      <c r="I167" s="218">
        <v>21</v>
      </c>
      <c r="J167" s="347"/>
      <c r="K167" s="731"/>
      <c r="L167" s="348"/>
      <c r="M167" s="348"/>
      <c r="N167" s="347" t="s">
        <v>138</v>
      </c>
      <c r="O167" s="351">
        <f t="shared" si="29"/>
        <v>8</v>
      </c>
      <c r="P167" s="351">
        <f t="shared" si="30"/>
        <v>0</v>
      </c>
      <c r="Q167" s="348"/>
      <c r="R167" s="348"/>
      <c r="S167" s="105"/>
      <c r="T167" s="105"/>
      <c r="U167" s="105"/>
    </row>
    <row r="168" spans="1:21" ht="12">
      <c r="A168" s="179" t="s">
        <v>489</v>
      </c>
      <c r="B168" s="135" t="s">
        <v>490</v>
      </c>
      <c r="C168" s="611"/>
      <c r="D168" s="612"/>
      <c r="E168" s="612"/>
      <c r="F168" s="613"/>
      <c r="G168" s="727"/>
      <c r="H168" s="145">
        <v>4</v>
      </c>
      <c r="I168" s="218">
        <v>5</v>
      </c>
      <c r="J168" s="347"/>
      <c r="K168" s="731"/>
      <c r="L168" s="348"/>
      <c r="M168" s="348"/>
      <c r="N168" s="347" t="s">
        <v>138</v>
      </c>
      <c r="O168" s="351">
        <f t="shared" si="29"/>
        <v>4</v>
      </c>
      <c r="P168" s="351">
        <f t="shared" si="30"/>
        <v>0</v>
      </c>
      <c r="Q168" s="348"/>
      <c r="R168" s="348"/>
      <c r="S168" s="105"/>
      <c r="T168" s="105"/>
      <c r="U168" s="105"/>
    </row>
    <row r="169" spans="1:21" ht="12">
      <c r="A169" s="737" t="s">
        <v>574</v>
      </c>
      <c r="B169" s="737"/>
      <c r="C169" s="602"/>
      <c r="D169" s="614"/>
      <c r="E169" s="614"/>
      <c r="F169" s="615"/>
      <c r="G169" s="148">
        <f>SUM(G132:G167)</f>
        <v>163</v>
      </c>
      <c r="H169" s="148">
        <f>SUM(H132:H168)</f>
        <v>126</v>
      </c>
      <c r="I169" s="148">
        <f>SUM(I132:I168)</f>
        <v>159</v>
      </c>
      <c r="J169" s="361"/>
      <c r="K169" s="148">
        <f>SUM(K132:K168)</f>
        <v>787</v>
      </c>
      <c r="L169" s="348"/>
      <c r="M169" s="348"/>
      <c r="N169" s="361"/>
      <c r="O169" s="361"/>
      <c r="P169" s="95"/>
      <c r="Q169" s="348"/>
      <c r="R169" s="348"/>
      <c r="S169" s="105"/>
      <c r="T169" s="105"/>
      <c r="U169" s="105"/>
    </row>
    <row r="170" spans="1:21" ht="12">
      <c r="A170" s="103"/>
      <c r="B170" s="149"/>
      <c r="C170" s="297"/>
      <c r="D170" s="297"/>
      <c r="E170" s="297"/>
      <c r="F170" s="297"/>
      <c r="G170" s="297"/>
      <c r="H170" s="168"/>
      <c r="I170" s="298"/>
      <c r="J170" s="359"/>
      <c r="K170" s="348"/>
      <c r="L170" s="348"/>
      <c r="M170" s="348"/>
      <c r="N170" s="359"/>
      <c r="O170" s="347"/>
      <c r="P170" s="95"/>
      <c r="Q170" s="348"/>
      <c r="R170" s="348"/>
      <c r="S170" s="105"/>
      <c r="T170" s="105"/>
      <c r="U170" s="105"/>
    </row>
    <row r="171" spans="1:21" ht="15">
      <c r="A171" s="735" t="s">
        <v>392</v>
      </c>
      <c r="B171" s="736"/>
      <c r="C171" s="332" t="s">
        <v>87</v>
      </c>
      <c r="D171" s="723" t="s">
        <v>88</v>
      </c>
      <c r="E171" s="724"/>
      <c r="F171" s="332" t="s">
        <v>89</v>
      </c>
      <c r="G171" s="332" t="s">
        <v>90</v>
      </c>
      <c r="H171" s="332" t="s">
        <v>17</v>
      </c>
      <c r="I171" s="148" t="s">
        <v>134</v>
      </c>
      <c r="J171" s="362"/>
      <c r="K171" s="348"/>
      <c r="L171" s="348"/>
      <c r="M171" s="348"/>
      <c r="N171" s="362"/>
      <c r="O171" s="356"/>
      <c r="P171" s="95"/>
      <c r="Q171" s="348"/>
      <c r="R171" s="348"/>
      <c r="S171" s="105"/>
      <c r="T171" s="105"/>
      <c r="U171" s="105"/>
    </row>
    <row r="172" spans="1:21" ht="13.5">
      <c r="A172" s="108" t="s">
        <v>393</v>
      </c>
      <c r="B172" s="135" t="s">
        <v>394</v>
      </c>
      <c r="C172" s="189">
        <v>15</v>
      </c>
      <c r="D172" s="732">
        <v>0</v>
      </c>
      <c r="E172" s="733"/>
      <c r="F172" s="190">
        <v>20</v>
      </c>
      <c r="G172" s="145">
        <v>25</v>
      </c>
      <c r="H172" s="568"/>
      <c r="I172" s="631">
        <v>10</v>
      </c>
      <c r="J172" s="362"/>
      <c r="K172" s="348"/>
      <c r="L172" s="348"/>
      <c r="M172" s="348"/>
      <c r="N172" s="362"/>
      <c r="O172" s="351">
        <f aca="true" t="shared" si="31" ref="O172:O184">IF(N172="*",$H172,0)</f>
        <v>0</v>
      </c>
      <c r="P172" s="351">
        <f>IF(N172="**",$H172,0)</f>
        <v>0</v>
      </c>
      <c r="Q172" s="348"/>
      <c r="R172" s="348"/>
      <c r="S172" s="105"/>
      <c r="T172" s="105"/>
      <c r="U172" s="105"/>
    </row>
    <row r="173" spans="1:21" ht="12">
      <c r="A173" s="108" t="s">
        <v>395</v>
      </c>
      <c r="B173" s="135"/>
      <c r="C173" s="189">
        <v>12</v>
      </c>
      <c r="D173" s="732">
        <v>12</v>
      </c>
      <c r="E173" s="733"/>
      <c r="F173" s="190">
        <v>18</v>
      </c>
      <c r="G173" s="145">
        <v>18</v>
      </c>
      <c r="H173" s="145">
        <v>5</v>
      </c>
      <c r="I173" s="630">
        <v>5</v>
      </c>
      <c r="J173" s="365"/>
      <c r="K173" s="348"/>
      <c r="L173" s="348"/>
      <c r="M173" s="348"/>
      <c r="N173" s="365" t="s">
        <v>138</v>
      </c>
      <c r="O173" s="351">
        <f t="shared" si="31"/>
        <v>5</v>
      </c>
      <c r="P173" s="351">
        <f aca="true" t="shared" si="32" ref="P173:P184">IF(N173="**",$H173,0)</f>
        <v>0</v>
      </c>
      <c r="Q173" s="348"/>
      <c r="R173" s="348"/>
      <c r="S173" s="105"/>
      <c r="T173" s="105"/>
      <c r="U173" s="105"/>
    </row>
    <row r="174" spans="1:21" ht="15" customHeight="1">
      <c r="A174" s="108" t="s">
        <v>396</v>
      </c>
      <c r="B174" s="135"/>
      <c r="C174" s="189">
        <v>10</v>
      </c>
      <c r="D174" s="732">
        <v>10</v>
      </c>
      <c r="E174" s="733"/>
      <c r="F174" s="190">
        <v>20</v>
      </c>
      <c r="G174" s="145">
        <v>20</v>
      </c>
      <c r="H174" s="568"/>
      <c r="I174" s="630">
        <v>10</v>
      </c>
      <c r="J174" s="362"/>
      <c r="K174" s="348"/>
      <c r="L174" s="348"/>
      <c r="M174" s="348"/>
      <c r="N174" s="362"/>
      <c r="O174" s="351">
        <f t="shared" si="31"/>
        <v>0</v>
      </c>
      <c r="P174" s="351">
        <f t="shared" si="32"/>
        <v>0</v>
      </c>
      <c r="Q174" s="348"/>
      <c r="R174" s="348"/>
      <c r="S174" s="105"/>
      <c r="T174" s="105"/>
      <c r="U174" s="105"/>
    </row>
    <row r="175" spans="1:21" ht="15" customHeight="1">
      <c r="A175" s="108" t="s">
        <v>397</v>
      </c>
      <c r="B175" s="135" t="s">
        <v>398</v>
      </c>
      <c r="C175" s="189">
        <v>25</v>
      </c>
      <c r="D175" s="732">
        <v>10</v>
      </c>
      <c r="E175" s="733"/>
      <c r="F175" s="190">
        <v>25</v>
      </c>
      <c r="G175" s="145">
        <v>15</v>
      </c>
      <c r="H175" s="568"/>
      <c r="I175" s="630">
        <v>6</v>
      </c>
      <c r="J175" s="362"/>
      <c r="K175" s="348"/>
      <c r="L175" s="348"/>
      <c r="M175" s="348"/>
      <c r="N175" s="362"/>
      <c r="O175" s="351">
        <f t="shared" si="31"/>
        <v>0</v>
      </c>
      <c r="P175" s="351">
        <f t="shared" si="32"/>
        <v>0</v>
      </c>
      <c r="Q175" s="348"/>
      <c r="R175" s="348"/>
      <c r="S175" s="105"/>
      <c r="T175" s="105"/>
      <c r="U175" s="105"/>
    </row>
    <row r="176" spans="1:21" ht="12.75" customHeight="1">
      <c r="A176" s="108" t="s">
        <v>399</v>
      </c>
      <c r="B176" s="135" t="s">
        <v>400</v>
      </c>
      <c r="C176" s="189">
        <v>13</v>
      </c>
      <c r="D176" s="732">
        <v>16</v>
      </c>
      <c r="E176" s="733"/>
      <c r="F176" s="190">
        <v>13</v>
      </c>
      <c r="G176" s="145">
        <v>8</v>
      </c>
      <c r="H176" s="568"/>
      <c r="I176" s="629"/>
      <c r="J176" s="362"/>
      <c r="K176" s="348"/>
      <c r="L176" s="348"/>
      <c r="M176" s="348"/>
      <c r="N176" s="362"/>
      <c r="O176" s="351">
        <f t="shared" si="31"/>
        <v>0</v>
      </c>
      <c r="P176" s="351">
        <f t="shared" si="32"/>
        <v>0</v>
      </c>
      <c r="Q176" s="348"/>
      <c r="R176" s="348"/>
      <c r="S176" s="105"/>
      <c r="T176" s="105"/>
      <c r="U176" s="105"/>
    </row>
    <row r="177" spans="1:21" ht="12.75" customHeight="1">
      <c r="A177" s="108" t="s">
        <v>401</v>
      </c>
      <c r="B177" s="135" t="s">
        <v>402</v>
      </c>
      <c r="C177" s="145">
        <v>0</v>
      </c>
      <c r="D177" s="732">
        <v>12</v>
      </c>
      <c r="E177" s="733"/>
      <c r="F177" s="145"/>
      <c r="G177" s="146"/>
      <c r="H177" s="568"/>
      <c r="I177" s="629"/>
      <c r="J177" s="362"/>
      <c r="K177" s="348"/>
      <c r="L177" s="348"/>
      <c r="M177" s="348"/>
      <c r="N177" s="362"/>
      <c r="O177" s="351">
        <f t="shared" si="31"/>
        <v>0</v>
      </c>
      <c r="P177" s="351">
        <f t="shared" si="32"/>
        <v>0</v>
      </c>
      <c r="Q177" s="348"/>
      <c r="R177" s="348"/>
      <c r="S177" s="105"/>
      <c r="T177" s="105"/>
      <c r="U177" s="105"/>
    </row>
    <row r="178" spans="1:21" ht="12.75" customHeight="1">
      <c r="A178" s="108" t="s">
        <v>403</v>
      </c>
      <c r="B178" s="135" t="s">
        <v>404</v>
      </c>
      <c r="C178" s="145">
        <v>15</v>
      </c>
      <c r="D178" s="732">
        <v>15</v>
      </c>
      <c r="E178" s="733"/>
      <c r="F178" s="145">
        <v>15</v>
      </c>
      <c r="G178" s="145">
        <v>15</v>
      </c>
      <c r="H178" s="568"/>
      <c r="I178" s="629"/>
      <c r="J178" s="362"/>
      <c r="K178" s="348"/>
      <c r="L178" s="348"/>
      <c r="M178" s="348"/>
      <c r="N178" s="362"/>
      <c r="O178" s="351">
        <f t="shared" si="31"/>
        <v>0</v>
      </c>
      <c r="P178" s="351">
        <f t="shared" si="32"/>
        <v>0</v>
      </c>
      <c r="Q178" s="348"/>
      <c r="R178" s="348"/>
      <c r="S178" s="105"/>
      <c r="T178" s="105"/>
      <c r="U178" s="105"/>
    </row>
    <row r="179" spans="1:21" ht="12.75" customHeight="1">
      <c r="A179" s="108" t="s">
        <v>405</v>
      </c>
      <c r="B179" s="135" t="s">
        <v>406</v>
      </c>
      <c r="C179" s="145">
        <v>25</v>
      </c>
      <c r="D179" s="732">
        <v>25</v>
      </c>
      <c r="E179" s="733"/>
      <c r="F179" s="145">
        <v>25</v>
      </c>
      <c r="G179" s="145">
        <v>25</v>
      </c>
      <c r="H179" s="568"/>
      <c r="I179" s="629"/>
      <c r="J179" s="362"/>
      <c r="K179" s="348"/>
      <c r="L179" s="348"/>
      <c r="M179" s="348"/>
      <c r="N179" s="362"/>
      <c r="O179" s="351">
        <f t="shared" si="31"/>
        <v>0</v>
      </c>
      <c r="P179" s="351">
        <f t="shared" si="32"/>
        <v>0</v>
      </c>
      <c r="Q179" s="348"/>
      <c r="R179" s="348"/>
      <c r="S179" s="105"/>
      <c r="T179" s="105"/>
      <c r="U179" s="105"/>
    </row>
    <row r="180" spans="1:21" ht="12.75" customHeight="1">
      <c r="A180" s="108" t="s">
        <v>407</v>
      </c>
      <c r="B180" s="135" t="s">
        <v>408</v>
      </c>
      <c r="C180" s="145">
        <v>10</v>
      </c>
      <c r="D180" s="732">
        <v>5</v>
      </c>
      <c r="E180" s="733"/>
      <c r="F180" s="145">
        <v>15</v>
      </c>
      <c r="G180" s="145">
        <v>5</v>
      </c>
      <c r="H180" s="568"/>
      <c r="I180" s="629"/>
      <c r="J180" s="362"/>
      <c r="K180" s="348"/>
      <c r="L180" s="348"/>
      <c r="M180" s="348"/>
      <c r="N180" s="362"/>
      <c r="O180" s="351">
        <f t="shared" si="31"/>
        <v>0</v>
      </c>
      <c r="P180" s="351">
        <f t="shared" si="32"/>
        <v>0</v>
      </c>
      <c r="Q180" s="348"/>
      <c r="R180" s="348"/>
      <c r="S180" s="105"/>
      <c r="T180" s="105"/>
      <c r="U180" s="105"/>
    </row>
    <row r="181" spans="1:21" ht="12.75" customHeight="1">
      <c r="A181" s="108" t="s">
        <v>409</v>
      </c>
      <c r="B181" s="135" t="s">
        <v>410</v>
      </c>
      <c r="C181" s="145">
        <v>20</v>
      </c>
      <c r="D181" s="732">
        <v>20</v>
      </c>
      <c r="E181" s="733"/>
      <c r="F181" s="145">
        <v>20</v>
      </c>
      <c r="G181" s="145">
        <v>20</v>
      </c>
      <c r="H181" s="568"/>
      <c r="I181" s="629"/>
      <c r="J181" s="362"/>
      <c r="K181" s="348"/>
      <c r="L181" s="348"/>
      <c r="M181" s="348"/>
      <c r="N181" s="362"/>
      <c r="O181" s="351">
        <f t="shared" si="31"/>
        <v>0</v>
      </c>
      <c r="P181" s="351">
        <f t="shared" si="32"/>
        <v>0</v>
      </c>
      <c r="Q181" s="348"/>
      <c r="R181" s="348"/>
      <c r="S181" s="105"/>
      <c r="T181" s="105"/>
      <c r="U181" s="105"/>
    </row>
    <row r="182" spans="1:21" ht="12.75" customHeight="1">
      <c r="A182" s="108" t="s">
        <v>411</v>
      </c>
      <c r="B182" s="135" t="s">
        <v>412</v>
      </c>
      <c r="C182" s="145">
        <v>10</v>
      </c>
      <c r="D182" s="732">
        <v>10</v>
      </c>
      <c r="E182" s="733"/>
      <c r="F182" s="145">
        <v>10</v>
      </c>
      <c r="G182" s="145">
        <v>10</v>
      </c>
      <c r="H182" s="568"/>
      <c r="I182" s="629"/>
      <c r="J182" s="362"/>
      <c r="K182" s="348"/>
      <c r="L182" s="348"/>
      <c r="M182" s="348"/>
      <c r="N182" s="362"/>
      <c r="O182" s="351">
        <f t="shared" si="31"/>
        <v>0</v>
      </c>
      <c r="P182" s="351">
        <f t="shared" si="32"/>
        <v>0</v>
      </c>
      <c r="Q182" s="348"/>
      <c r="R182" s="348"/>
      <c r="S182" s="105"/>
      <c r="T182" s="105"/>
      <c r="U182" s="105"/>
    </row>
    <row r="183" spans="1:21" ht="12.75" customHeight="1">
      <c r="A183" s="108" t="s">
        <v>321</v>
      </c>
      <c r="B183" s="124" t="s">
        <v>322</v>
      </c>
      <c r="C183" s="189">
        <v>35</v>
      </c>
      <c r="D183" s="732">
        <v>15</v>
      </c>
      <c r="E183" s="733"/>
      <c r="F183" s="190">
        <v>35</v>
      </c>
      <c r="G183" s="145">
        <v>25</v>
      </c>
      <c r="H183" s="145">
        <v>6</v>
      </c>
      <c r="I183" s="629"/>
      <c r="J183" s="363"/>
      <c r="K183" s="348"/>
      <c r="L183" s="348"/>
      <c r="M183" s="348"/>
      <c r="N183" s="363" t="s">
        <v>138</v>
      </c>
      <c r="O183" s="351">
        <f t="shared" si="31"/>
        <v>6</v>
      </c>
      <c r="P183" s="351">
        <f t="shared" si="32"/>
        <v>0</v>
      </c>
      <c r="Q183" s="348"/>
      <c r="R183" s="348"/>
      <c r="S183" s="105"/>
      <c r="T183" s="105"/>
      <c r="U183" s="105"/>
    </row>
    <row r="184" spans="1:21" ht="12.75" customHeight="1">
      <c r="A184" s="108" t="s">
        <v>413</v>
      </c>
      <c r="B184" s="124" t="s">
        <v>414</v>
      </c>
      <c r="C184" s="189">
        <v>4</v>
      </c>
      <c r="D184" s="732">
        <v>6</v>
      </c>
      <c r="E184" s="733"/>
      <c r="F184" s="190">
        <v>4</v>
      </c>
      <c r="G184" s="137"/>
      <c r="H184" s="568"/>
      <c r="I184" s="629"/>
      <c r="J184" s="362"/>
      <c r="K184" s="348"/>
      <c r="L184" s="348"/>
      <c r="M184" s="348"/>
      <c r="N184" s="362"/>
      <c r="O184" s="351">
        <f t="shared" si="31"/>
        <v>0</v>
      </c>
      <c r="P184" s="351">
        <f t="shared" si="32"/>
        <v>0</v>
      </c>
      <c r="Q184" s="348"/>
      <c r="R184" s="348"/>
      <c r="S184" s="105"/>
      <c r="T184" s="105"/>
      <c r="U184" s="105"/>
    </row>
    <row r="185" spans="1:21" ht="12.75" customHeight="1">
      <c r="A185" s="747" t="s">
        <v>575</v>
      </c>
      <c r="B185" s="748"/>
      <c r="C185" s="148">
        <f>SUM(C172:C184)</f>
        <v>194</v>
      </c>
      <c r="D185" s="723">
        <f>SUM(D172:E184)</f>
        <v>156</v>
      </c>
      <c r="E185" s="724"/>
      <c r="F185" s="148">
        <f>SUM(F172:F184)</f>
        <v>220</v>
      </c>
      <c r="G185" s="148">
        <f>SUM(G172:G184)</f>
        <v>186</v>
      </c>
      <c r="H185" s="148">
        <f>SUM(H172:H184)</f>
        <v>11</v>
      </c>
      <c r="I185" s="148">
        <f>SUM(I172:I184)</f>
        <v>31</v>
      </c>
      <c r="J185" s="364"/>
      <c r="K185" s="348"/>
      <c r="L185" s="348"/>
      <c r="M185" s="348"/>
      <c r="N185" s="364"/>
      <c r="O185" s="361"/>
      <c r="P185" s="95"/>
      <c r="Q185" s="348"/>
      <c r="R185" s="348"/>
      <c r="S185" s="116"/>
      <c r="T185" s="116"/>
      <c r="U185" s="116"/>
    </row>
    <row r="186" spans="1:21" ht="12.75" customHeight="1">
      <c r="A186" s="713" t="s">
        <v>415</v>
      </c>
      <c r="B186" s="714"/>
      <c r="C186" s="332" t="s">
        <v>87</v>
      </c>
      <c r="D186" s="723" t="s">
        <v>88</v>
      </c>
      <c r="E186" s="724"/>
      <c r="F186" s="332" t="s">
        <v>89</v>
      </c>
      <c r="G186" s="332" t="s">
        <v>90</v>
      </c>
      <c r="H186" s="332" t="s">
        <v>17</v>
      </c>
      <c r="I186" s="148" t="s">
        <v>134</v>
      </c>
      <c r="J186" s="362"/>
      <c r="K186" s="348"/>
      <c r="L186" s="348"/>
      <c r="M186" s="348"/>
      <c r="N186" s="362"/>
      <c r="O186" s="356"/>
      <c r="P186" s="95"/>
      <c r="Q186" s="348"/>
      <c r="R186" s="348"/>
      <c r="S186" s="105"/>
      <c r="T186" s="105"/>
      <c r="U186" s="105"/>
    </row>
    <row r="187" spans="1:21" ht="12.75" customHeight="1">
      <c r="A187" s="108" t="s">
        <v>416</v>
      </c>
      <c r="B187" s="135" t="s">
        <v>417</v>
      </c>
      <c r="C187" s="225">
        <v>45</v>
      </c>
      <c r="D187" s="753">
        <v>35</v>
      </c>
      <c r="E187" s="754"/>
      <c r="F187" s="226">
        <v>40</v>
      </c>
      <c r="G187" s="218">
        <v>30</v>
      </c>
      <c r="H187" s="110"/>
      <c r="I187" s="629"/>
      <c r="J187" s="365"/>
      <c r="K187" s="348"/>
      <c r="L187" s="348"/>
      <c r="M187" s="348"/>
      <c r="N187" s="365"/>
      <c r="O187" s="351">
        <f aca="true" t="shared" si="33" ref="O187:O215">IF(N187="*",$H187,0)</f>
        <v>0</v>
      </c>
      <c r="P187" s="351">
        <f>IF(N187="**",$H187,0)</f>
        <v>0</v>
      </c>
      <c r="Q187" s="348"/>
      <c r="R187" s="348"/>
      <c r="S187" s="105"/>
      <c r="T187" s="105"/>
      <c r="U187" s="105"/>
    </row>
    <row r="188" spans="1:21" ht="12">
      <c r="A188" s="108" t="s">
        <v>418</v>
      </c>
      <c r="B188" s="135" t="s">
        <v>419</v>
      </c>
      <c r="C188" s="225">
        <v>35</v>
      </c>
      <c r="D188" s="753">
        <v>20</v>
      </c>
      <c r="E188" s="754"/>
      <c r="F188" s="226">
        <v>30</v>
      </c>
      <c r="G188" s="218">
        <v>20</v>
      </c>
      <c r="H188" s="110"/>
      <c r="I188" s="629"/>
      <c r="J188" s="365"/>
      <c r="K188" s="348"/>
      <c r="L188" s="348"/>
      <c r="M188" s="348"/>
      <c r="N188" s="365"/>
      <c r="O188" s="351">
        <f t="shared" si="33"/>
        <v>0</v>
      </c>
      <c r="P188" s="351">
        <f aca="true" t="shared" si="34" ref="P188:P215">IF(N188="**",$H188,0)</f>
        <v>0</v>
      </c>
      <c r="Q188" s="348"/>
      <c r="R188" s="348"/>
      <c r="S188" s="105"/>
      <c r="T188" s="105"/>
      <c r="U188" s="105"/>
    </row>
    <row r="189" spans="1:21" ht="12">
      <c r="A189" s="108" t="s">
        <v>420</v>
      </c>
      <c r="B189" s="135" t="s">
        <v>421</v>
      </c>
      <c r="C189" s="225">
        <v>21</v>
      </c>
      <c r="D189" s="753">
        <v>12</v>
      </c>
      <c r="E189" s="754"/>
      <c r="F189" s="226">
        <v>12</v>
      </c>
      <c r="G189" s="218"/>
      <c r="H189" s="110"/>
      <c r="I189" s="628"/>
      <c r="J189" s="365"/>
      <c r="K189" s="348"/>
      <c r="L189" s="348"/>
      <c r="M189" s="348"/>
      <c r="N189" s="365"/>
      <c r="O189" s="351">
        <f t="shared" si="33"/>
        <v>0</v>
      </c>
      <c r="P189" s="351">
        <f t="shared" si="34"/>
        <v>0</v>
      </c>
      <c r="Q189" s="348"/>
      <c r="R189" s="348"/>
      <c r="S189" s="105"/>
      <c r="T189" s="105"/>
      <c r="U189" s="105"/>
    </row>
    <row r="190" spans="1:21" ht="12">
      <c r="A190" s="108" t="s">
        <v>422</v>
      </c>
      <c r="B190" s="135" t="s">
        <v>423</v>
      </c>
      <c r="C190" s="225">
        <v>15</v>
      </c>
      <c r="D190" s="753">
        <v>10</v>
      </c>
      <c r="E190" s="754"/>
      <c r="F190" s="226">
        <v>35</v>
      </c>
      <c r="G190" s="218">
        <v>25</v>
      </c>
      <c r="H190" s="568"/>
      <c r="I190" s="630">
        <v>10</v>
      </c>
      <c r="J190" s="365"/>
      <c r="K190" s="348"/>
      <c r="L190" s="348"/>
      <c r="M190" s="348"/>
      <c r="N190" s="365"/>
      <c r="O190" s="351">
        <f t="shared" si="33"/>
        <v>0</v>
      </c>
      <c r="P190" s="351">
        <f t="shared" si="34"/>
        <v>0</v>
      </c>
      <c r="Q190" s="348"/>
      <c r="R190" s="348"/>
      <c r="S190" s="105"/>
      <c r="T190" s="105"/>
      <c r="U190" s="105"/>
    </row>
    <row r="191" spans="1:21" ht="12">
      <c r="A191" s="108" t="s">
        <v>424</v>
      </c>
      <c r="B191" s="135" t="s">
        <v>425</v>
      </c>
      <c r="C191" s="225">
        <v>25</v>
      </c>
      <c r="D191" s="753">
        <v>8</v>
      </c>
      <c r="E191" s="754"/>
      <c r="F191" s="226">
        <v>27</v>
      </c>
      <c r="G191" s="218">
        <v>30</v>
      </c>
      <c r="H191" s="110"/>
      <c r="I191" s="628"/>
      <c r="J191" s="365"/>
      <c r="K191" s="348"/>
      <c r="L191" s="348"/>
      <c r="M191" s="348"/>
      <c r="N191" s="365"/>
      <c r="O191" s="351">
        <f t="shared" si="33"/>
        <v>0</v>
      </c>
      <c r="P191" s="351">
        <f t="shared" si="34"/>
        <v>0</v>
      </c>
      <c r="Q191" s="348"/>
      <c r="R191" s="348"/>
      <c r="S191" s="105"/>
      <c r="T191" s="105"/>
      <c r="U191" s="105"/>
    </row>
    <row r="192" spans="1:21" ht="12">
      <c r="A192" s="108" t="s">
        <v>579</v>
      </c>
      <c r="B192" s="135" t="s">
        <v>580</v>
      </c>
      <c r="C192" s="225">
        <v>5</v>
      </c>
      <c r="D192" s="753">
        <v>3</v>
      </c>
      <c r="E192" s="754"/>
      <c r="F192" s="226">
        <v>5</v>
      </c>
      <c r="G192" s="218"/>
      <c r="H192" s="596"/>
      <c r="I192" s="628"/>
      <c r="J192" s="365"/>
      <c r="K192" s="348"/>
      <c r="L192" s="348"/>
      <c r="M192" s="348"/>
      <c r="N192" s="365"/>
      <c r="O192" s="351"/>
      <c r="P192" s="351"/>
      <c r="Q192" s="348"/>
      <c r="R192" s="348"/>
      <c r="S192" s="105"/>
      <c r="T192" s="105"/>
      <c r="U192" s="105"/>
    </row>
    <row r="193" spans="1:21" ht="12.75" customHeight="1">
      <c r="A193" s="144" t="s">
        <v>426</v>
      </c>
      <c r="B193" s="135" t="s">
        <v>427</v>
      </c>
      <c r="C193" s="225">
        <v>12</v>
      </c>
      <c r="D193" s="753">
        <v>22</v>
      </c>
      <c r="E193" s="754"/>
      <c r="F193" s="226">
        <v>18</v>
      </c>
      <c r="G193" s="193"/>
      <c r="H193" s="568"/>
      <c r="I193" s="628"/>
      <c r="J193" s="365"/>
      <c r="K193" s="348"/>
      <c r="L193" s="348"/>
      <c r="M193" s="348"/>
      <c r="N193" s="365"/>
      <c r="O193" s="351">
        <f t="shared" si="33"/>
        <v>0</v>
      </c>
      <c r="P193" s="351">
        <f t="shared" si="34"/>
        <v>0</v>
      </c>
      <c r="Q193" s="348"/>
      <c r="R193" s="348"/>
      <c r="S193" s="105"/>
      <c r="T193" s="105"/>
      <c r="U193" s="105"/>
    </row>
    <row r="194" spans="1:25" ht="12.75" customHeight="1">
      <c r="A194" s="144" t="s">
        <v>539</v>
      </c>
      <c r="B194" s="135" t="s">
        <v>520</v>
      </c>
      <c r="C194" s="225">
        <v>24</v>
      </c>
      <c r="D194" s="753">
        <v>16</v>
      </c>
      <c r="E194" s="754"/>
      <c r="F194" s="226">
        <v>22</v>
      </c>
      <c r="G194" s="218">
        <v>20</v>
      </c>
      <c r="H194" s="110"/>
      <c r="I194" s="628"/>
      <c r="J194" s="365"/>
      <c r="K194" s="348"/>
      <c r="L194" s="348"/>
      <c r="M194" s="348"/>
      <c r="N194" s="365"/>
      <c r="O194" s="351">
        <f t="shared" si="33"/>
        <v>0</v>
      </c>
      <c r="P194" s="351">
        <f t="shared" si="34"/>
        <v>0</v>
      </c>
      <c r="Q194" s="348"/>
      <c r="R194" s="348"/>
      <c r="S194" s="118"/>
      <c r="T194" s="118"/>
      <c r="U194" s="118"/>
      <c r="V194" s="143"/>
      <c r="W194" s="143"/>
      <c r="X194" s="143"/>
      <c r="Y194" s="143"/>
    </row>
    <row r="195" spans="1:25" ht="12.75" customHeight="1">
      <c r="A195" s="144" t="s">
        <v>508</v>
      </c>
      <c r="B195" s="223" t="s">
        <v>509</v>
      </c>
      <c r="C195" s="189">
        <v>20</v>
      </c>
      <c r="D195" s="753">
        <v>20</v>
      </c>
      <c r="E195" s="754"/>
      <c r="F195" s="190">
        <v>20</v>
      </c>
      <c r="G195" s="145">
        <v>20</v>
      </c>
      <c r="H195" s="568"/>
      <c r="I195" s="628"/>
      <c r="J195" s="458"/>
      <c r="K195" s="348"/>
      <c r="L195" s="348"/>
      <c r="M195" s="348"/>
      <c r="N195" s="458"/>
      <c r="O195" s="351">
        <f t="shared" si="33"/>
        <v>0</v>
      </c>
      <c r="P195" s="351">
        <f t="shared" si="34"/>
        <v>0</v>
      </c>
      <c r="Q195" s="348"/>
      <c r="R195" s="348"/>
      <c r="S195" s="118"/>
      <c r="T195" s="118"/>
      <c r="U195" s="118"/>
      <c r="V195" s="143"/>
      <c r="W195" s="143"/>
      <c r="X195" s="143"/>
      <c r="Y195" s="143"/>
    </row>
    <row r="196" spans="1:21" ht="12.75" customHeight="1">
      <c r="A196" s="144" t="s">
        <v>308</v>
      </c>
      <c r="B196" s="223" t="s">
        <v>309</v>
      </c>
      <c r="C196" s="189">
        <v>12</v>
      </c>
      <c r="D196" s="753">
        <v>46</v>
      </c>
      <c r="E196" s="754"/>
      <c r="F196" s="190">
        <v>20</v>
      </c>
      <c r="G196" s="145">
        <v>18</v>
      </c>
      <c r="H196" s="217">
        <v>6</v>
      </c>
      <c r="I196" s="628"/>
      <c r="J196" s="355"/>
      <c r="K196" s="348"/>
      <c r="L196" s="348"/>
      <c r="M196" s="348"/>
      <c r="N196" s="355" t="s">
        <v>138</v>
      </c>
      <c r="O196" s="351">
        <f t="shared" si="33"/>
        <v>6</v>
      </c>
      <c r="P196" s="351">
        <f t="shared" si="34"/>
        <v>0</v>
      </c>
      <c r="Q196" s="348"/>
      <c r="R196" s="348"/>
      <c r="S196" s="105"/>
      <c r="T196" s="105"/>
      <c r="U196" s="105"/>
    </row>
    <row r="197" spans="1:21" ht="12.75" customHeight="1">
      <c r="A197" s="108" t="s">
        <v>430</v>
      </c>
      <c r="B197" s="135" t="s">
        <v>431</v>
      </c>
      <c r="C197" s="145">
        <v>30</v>
      </c>
      <c r="D197" s="753">
        <v>36</v>
      </c>
      <c r="E197" s="754"/>
      <c r="F197" s="145">
        <v>28</v>
      </c>
      <c r="G197" s="145">
        <v>4</v>
      </c>
      <c r="H197" s="110"/>
      <c r="I197" s="628"/>
      <c r="J197" s="365"/>
      <c r="K197" s="348"/>
      <c r="L197" s="348"/>
      <c r="M197" s="348"/>
      <c r="N197" s="365"/>
      <c r="O197" s="351">
        <f t="shared" si="33"/>
        <v>0</v>
      </c>
      <c r="P197" s="351">
        <f t="shared" si="34"/>
        <v>0</v>
      </c>
      <c r="Q197" s="348"/>
      <c r="R197" s="348"/>
      <c r="S197" s="105"/>
      <c r="T197" s="105"/>
      <c r="U197" s="105"/>
    </row>
    <row r="198" spans="1:26" ht="12.75" customHeight="1">
      <c r="A198" s="108" t="s">
        <v>560</v>
      </c>
      <c r="B198" s="135" t="s">
        <v>559</v>
      </c>
      <c r="C198" s="225">
        <v>8</v>
      </c>
      <c r="D198" s="753">
        <v>10</v>
      </c>
      <c r="E198" s="754"/>
      <c r="F198" s="226">
        <v>14</v>
      </c>
      <c r="G198" s="227">
        <v>8</v>
      </c>
      <c r="H198" s="218">
        <v>10</v>
      </c>
      <c r="I198" s="630">
        <v>12</v>
      </c>
      <c r="J198" s="365"/>
      <c r="K198" s="348"/>
      <c r="L198" s="348"/>
      <c r="M198" s="348"/>
      <c r="N198" s="365" t="s">
        <v>138</v>
      </c>
      <c r="O198" s="351">
        <f t="shared" si="33"/>
        <v>10</v>
      </c>
      <c r="P198" s="351">
        <f t="shared" si="34"/>
        <v>0</v>
      </c>
      <c r="Q198" s="348"/>
      <c r="R198" s="348"/>
      <c r="S198" s="105"/>
      <c r="T198" s="105"/>
      <c r="U198" s="105"/>
      <c r="Z198" s="143"/>
    </row>
    <row r="199" spans="1:29" ht="12.75" customHeight="1">
      <c r="A199" s="108" t="s">
        <v>434</v>
      </c>
      <c r="B199" s="135" t="s">
        <v>435</v>
      </c>
      <c r="C199" s="218">
        <v>25</v>
      </c>
      <c r="D199" s="753">
        <v>10</v>
      </c>
      <c r="E199" s="754"/>
      <c r="F199" s="218">
        <v>20</v>
      </c>
      <c r="G199" s="218">
        <v>10</v>
      </c>
      <c r="H199" s="110"/>
      <c r="I199" s="630">
        <v>20</v>
      </c>
      <c r="J199" s="365"/>
      <c r="K199" s="348"/>
      <c r="L199" s="348"/>
      <c r="M199" s="348"/>
      <c r="N199" s="365"/>
      <c r="O199" s="351">
        <f t="shared" si="33"/>
        <v>0</v>
      </c>
      <c r="P199" s="351">
        <f t="shared" si="34"/>
        <v>0</v>
      </c>
      <c r="Q199" s="348"/>
      <c r="R199" s="348"/>
      <c r="S199" s="105"/>
      <c r="T199" s="105"/>
      <c r="U199" s="105"/>
      <c r="Z199" s="143"/>
      <c r="AA199" s="143"/>
      <c r="AB199" s="143"/>
      <c r="AC199" s="143"/>
    </row>
    <row r="200" spans="1:26" s="143" customFormat="1" ht="12.75" customHeight="1">
      <c r="A200" s="108" t="s">
        <v>436</v>
      </c>
      <c r="B200" s="135" t="s">
        <v>437</v>
      </c>
      <c r="C200" s="218">
        <v>10</v>
      </c>
      <c r="D200" s="753">
        <v>10</v>
      </c>
      <c r="E200" s="754"/>
      <c r="F200" s="110"/>
      <c r="G200" s="218">
        <v>10</v>
      </c>
      <c r="H200" s="218">
        <v>5</v>
      </c>
      <c r="I200" s="628"/>
      <c r="J200" s="363"/>
      <c r="K200" s="348"/>
      <c r="L200" s="348"/>
      <c r="M200" s="348"/>
      <c r="N200" s="363" t="s">
        <v>135</v>
      </c>
      <c r="O200" s="351">
        <f t="shared" si="33"/>
        <v>0</v>
      </c>
      <c r="P200" s="351">
        <f t="shared" si="34"/>
        <v>5</v>
      </c>
      <c r="Q200" s="348"/>
      <c r="R200" s="348"/>
      <c r="S200" s="105"/>
      <c r="T200" s="105"/>
      <c r="U200" s="105"/>
      <c r="V200"/>
      <c r="W200"/>
      <c r="X200"/>
      <c r="Y200"/>
      <c r="Z200"/>
    </row>
    <row r="201" spans="1:29" s="143" customFormat="1" ht="12.75" customHeight="1">
      <c r="A201" s="108" t="s">
        <v>438</v>
      </c>
      <c r="B201" s="135" t="s">
        <v>437</v>
      </c>
      <c r="C201" s="145">
        <v>25</v>
      </c>
      <c r="D201" s="753">
        <v>25</v>
      </c>
      <c r="E201" s="754"/>
      <c r="F201" s="145">
        <v>35</v>
      </c>
      <c r="G201" s="220">
        <v>15</v>
      </c>
      <c r="H201" s="218">
        <v>5</v>
      </c>
      <c r="I201" s="628"/>
      <c r="J201" s="363"/>
      <c r="K201" s="348"/>
      <c r="L201" s="348"/>
      <c r="M201" s="348"/>
      <c r="N201" s="363" t="s">
        <v>135</v>
      </c>
      <c r="O201" s="351">
        <f t="shared" si="33"/>
        <v>0</v>
      </c>
      <c r="P201" s="351">
        <f t="shared" si="34"/>
        <v>5</v>
      </c>
      <c r="Q201" s="348"/>
      <c r="R201" s="348"/>
      <c r="S201" s="105"/>
      <c r="T201" s="105"/>
      <c r="U201" s="105"/>
      <c r="V201"/>
      <c r="W201"/>
      <c r="X201"/>
      <c r="Y201"/>
      <c r="Z201"/>
      <c r="AA201"/>
      <c r="AB201"/>
      <c r="AC201"/>
    </row>
    <row r="202" spans="1:21" ht="12.75" customHeight="1">
      <c r="A202" s="108" t="s">
        <v>312</v>
      </c>
      <c r="B202" s="135" t="s">
        <v>313</v>
      </c>
      <c r="C202" s="218">
        <v>40</v>
      </c>
      <c r="D202" s="753">
        <v>20</v>
      </c>
      <c r="E202" s="754"/>
      <c r="F202" s="218">
        <v>40</v>
      </c>
      <c r="G202" s="218">
        <v>40</v>
      </c>
      <c r="H202" s="96">
        <v>30</v>
      </c>
      <c r="I202" s="630">
        <v>15</v>
      </c>
      <c r="J202" s="363"/>
      <c r="K202" s="348"/>
      <c r="L202" s="348"/>
      <c r="M202" s="348"/>
      <c r="N202" s="363" t="s">
        <v>138</v>
      </c>
      <c r="O202" s="351">
        <f t="shared" si="33"/>
        <v>30</v>
      </c>
      <c r="P202" s="351">
        <f t="shared" si="34"/>
        <v>0</v>
      </c>
      <c r="Q202" s="348"/>
      <c r="R202" s="348"/>
      <c r="S202" s="105"/>
      <c r="T202" s="105"/>
      <c r="U202" s="105"/>
    </row>
    <row r="203" spans="1:21" ht="12.75" customHeight="1">
      <c r="A203" s="108" t="s">
        <v>518</v>
      </c>
      <c r="B203" s="135" t="s">
        <v>440</v>
      </c>
      <c r="C203" s="218">
        <v>20</v>
      </c>
      <c r="D203" s="753">
        <v>10</v>
      </c>
      <c r="E203" s="754"/>
      <c r="F203" s="218">
        <v>20</v>
      </c>
      <c r="G203" s="218">
        <v>10</v>
      </c>
      <c r="H203" s="194"/>
      <c r="I203" s="628"/>
      <c r="J203" s="365"/>
      <c r="K203" s="348"/>
      <c r="L203" s="348"/>
      <c r="M203" s="348"/>
      <c r="N203" s="365"/>
      <c r="O203" s="351">
        <f t="shared" si="33"/>
        <v>0</v>
      </c>
      <c r="P203" s="351">
        <f t="shared" si="34"/>
        <v>0</v>
      </c>
      <c r="Q203" s="348"/>
      <c r="R203" s="348"/>
      <c r="S203" s="105"/>
      <c r="T203" s="105"/>
      <c r="U203" s="105"/>
    </row>
    <row r="204" spans="1:21" ht="12.75" customHeight="1">
      <c r="A204" s="108" t="s">
        <v>519</v>
      </c>
      <c r="B204" s="135" t="s">
        <v>507</v>
      </c>
      <c r="C204" s="218">
        <v>40</v>
      </c>
      <c r="D204" s="753">
        <v>20</v>
      </c>
      <c r="E204" s="754"/>
      <c r="F204" s="218">
        <v>40</v>
      </c>
      <c r="G204" s="218">
        <v>20</v>
      </c>
      <c r="H204" s="194"/>
      <c r="I204" s="628"/>
      <c r="J204" s="365"/>
      <c r="K204" s="348"/>
      <c r="L204" s="348"/>
      <c r="M204" s="348"/>
      <c r="N204" s="365"/>
      <c r="O204" s="351">
        <f t="shared" si="33"/>
        <v>0</v>
      </c>
      <c r="P204" s="351">
        <f t="shared" si="34"/>
        <v>0</v>
      </c>
      <c r="Q204" s="348"/>
      <c r="R204" s="348"/>
      <c r="S204" s="105"/>
      <c r="T204" s="105"/>
      <c r="U204" s="105"/>
    </row>
    <row r="205" spans="1:21" ht="12.75" customHeight="1">
      <c r="A205" s="108" t="s">
        <v>441</v>
      </c>
      <c r="B205" s="135" t="s">
        <v>442</v>
      </c>
      <c r="C205" s="218">
        <v>14</v>
      </c>
      <c r="D205" s="753">
        <v>14</v>
      </c>
      <c r="E205" s="754"/>
      <c r="F205" s="218">
        <v>18</v>
      </c>
      <c r="G205" s="218">
        <v>8</v>
      </c>
      <c r="H205" s="194"/>
      <c r="I205" s="628"/>
      <c r="J205" s="365"/>
      <c r="K205" s="348"/>
      <c r="L205" s="348"/>
      <c r="M205" s="348"/>
      <c r="N205" s="365"/>
      <c r="O205" s="351">
        <f t="shared" si="33"/>
        <v>0</v>
      </c>
      <c r="P205" s="351">
        <f t="shared" si="34"/>
        <v>0</v>
      </c>
      <c r="Q205" s="348"/>
      <c r="R205" s="348"/>
      <c r="S205" s="105"/>
      <c r="T205" s="105"/>
      <c r="U205" s="105"/>
    </row>
    <row r="206" spans="1:25" ht="12.75" customHeight="1">
      <c r="A206" s="108" t="s">
        <v>443</v>
      </c>
      <c r="B206" s="135" t="s">
        <v>444</v>
      </c>
      <c r="C206" s="218">
        <v>20</v>
      </c>
      <c r="D206" s="753">
        <v>20</v>
      </c>
      <c r="E206" s="754"/>
      <c r="F206" s="218">
        <v>30</v>
      </c>
      <c r="G206" s="218">
        <v>20</v>
      </c>
      <c r="H206" s="110"/>
      <c r="I206" s="628"/>
      <c r="J206" s="365"/>
      <c r="K206" s="348"/>
      <c r="L206" s="348"/>
      <c r="M206" s="348"/>
      <c r="N206" s="365"/>
      <c r="O206" s="351">
        <f t="shared" si="33"/>
        <v>0</v>
      </c>
      <c r="P206" s="351">
        <f t="shared" si="34"/>
        <v>0</v>
      </c>
      <c r="Q206" s="348"/>
      <c r="R206" s="348"/>
      <c r="S206" s="118"/>
      <c r="T206" s="118"/>
      <c r="U206" s="118"/>
      <c r="V206" s="143"/>
      <c r="W206" s="143"/>
      <c r="X206" s="143"/>
      <c r="Y206" s="143"/>
    </row>
    <row r="207" spans="1:21" ht="12.75" customHeight="1">
      <c r="A207" s="144" t="s">
        <v>316</v>
      </c>
      <c r="B207" s="223" t="s">
        <v>317</v>
      </c>
      <c r="C207" s="189">
        <v>20</v>
      </c>
      <c r="D207" s="753">
        <v>20</v>
      </c>
      <c r="E207" s="754"/>
      <c r="F207" s="190">
        <v>40</v>
      </c>
      <c r="G207" s="145">
        <v>35</v>
      </c>
      <c r="H207" s="217">
        <v>25</v>
      </c>
      <c r="I207" s="630">
        <v>25</v>
      </c>
      <c r="J207" s="355"/>
      <c r="K207" s="348"/>
      <c r="L207" s="348"/>
      <c r="M207" s="348"/>
      <c r="N207" s="355" t="s">
        <v>138</v>
      </c>
      <c r="O207" s="351">
        <f t="shared" si="33"/>
        <v>25</v>
      </c>
      <c r="P207" s="351">
        <f t="shared" si="34"/>
        <v>0</v>
      </c>
      <c r="Q207" s="348"/>
      <c r="R207" s="348"/>
      <c r="S207" s="105"/>
      <c r="T207" s="105"/>
      <c r="U207" s="105"/>
    </row>
    <row r="208" spans="1:21" ht="12.75" customHeight="1">
      <c r="A208" s="108" t="s">
        <v>557</v>
      </c>
      <c r="B208" s="135" t="s">
        <v>558</v>
      </c>
      <c r="C208" s="225">
        <v>16</v>
      </c>
      <c r="D208" s="753">
        <v>0</v>
      </c>
      <c r="E208" s="754"/>
      <c r="F208" s="226">
        <v>60</v>
      </c>
      <c r="G208" s="218">
        <v>68</v>
      </c>
      <c r="H208" s="145">
        <v>8</v>
      </c>
      <c r="I208" s="630">
        <v>8</v>
      </c>
      <c r="J208" s="363"/>
      <c r="K208" s="348"/>
      <c r="L208" s="348"/>
      <c r="M208" s="348"/>
      <c r="N208" s="363" t="s">
        <v>135</v>
      </c>
      <c r="O208" s="351">
        <f t="shared" si="33"/>
        <v>0</v>
      </c>
      <c r="P208" s="351">
        <f t="shared" si="34"/>
        <v>8</v>
      </c>
      <c r="Q208" s="348"/>
      <c r="R208" s="348"/>
      <c r="S208" s="105"/>
      <c r="T208" s="105"/>
      <c r="U208" s="105"/>
    </row>
    <row r="209" spans="1:21" ht="12.75" customHeight="1">
      <c r="A209" s="108" t="s">
        <v>447</v>
      </c>
      <c r="B209" s="135" t="s">
        <v>448</v>
      </c>
      <c r="C209" s="225">
        <v>10</v>
      </c>
      <c r="D209" s="753">
        <v>10</v>
      </c>
      <c r="E209" s="754"/>
      <c r="F209" s="226">
        <v>20</v>
      </c>
      <c r="G209" s="218">
        <v>20</v>
      </c>
      <c r="H209" s="96">
        <v>20</v>
      </c>
      <c r="I209" s="628"/>
      <c r="J209" s="363"/>
      <c r="K209" s="348"/>
      <c r="L209" s="348"/>
      <c r="M209" s="348"/>
      <c r="N209" s="363" t="s">
        <v>135</v>
      </c>
      <c r="O209" s="351">
        <f t="shared" si="33"/>
        <v>0</v>
      </c>
      <c r="P209" s="351">
        <f t="shared" si="34"/>
        <v>20</v>
      </c>
      <c r="Q209" s="348"/>
      <c r="R209" s="348"/>
      <c r="S209" s="105"/>
      <c r="T209" s="105"/>
      <c r="U209" s="105"/>
    </row>
    <row r="210" spans="1:26" ht="12.75" customHeight="1">
      <c r="A210" s="144" t="s">
        <v>449</v>
      </c>
      <c r="B210" s="135" t="s">
        <v>450</v>
      </c>
      <c r="C210" s="225">
        <v>10</v>
      </c>
      <c r="D210" s="753">
        <v>15</v>
      </c>
      <c r="E210" s="754"/>
      <c r="F210" s="226">
        <v>10</v>
      </c>
      <c r="G210" s="218">
        <v>5</v>
      </c>
      <c r="H210" s="110"/>
      <c r="I210" s="628"/>
      <c r="J210" s="365"/>
      <c r="K210" s="348"/>
      <c r="L210" s="348"/>
      <c r="M210" s="348"/>
      <c r="N210" s="365"/>
      <c r="O210" s="351">
        <f t="shared" si="33"/>
        <v>0</v>
      </c>
      <c r="P210" s="351">
        <f t="shared" si="34"/>
        <v>0</v>
      </c>
      <c r="Q210" s="348"/>
      <c r="R210" s="348"/>
      <c r="S210" s="105"/>
      <c r="T210" s="105"/>
      <c r="U210" s="105"/>
      <c r="Z210" s="143"/>
    </row>
    <row r="211" spans="1:29" ht="12.75" customHeight="1">
      <c r="A211" s="108" t="s">
        <v>451</v>
      </c>
      <c r="B211" s="135" t="s">
        <v>452</v>
      </c>
      <c r="C211" s="225">
        <v>5</v>
      </c>
      <c r="D211" s="753">
        <v>35</v>
      </c>
      <c r="E211" s="754"/>
      <c r="F211" s="228">
        <v>0</v>
      </c>
      <c r="G211" s="218">
        <v>5</v>
      </c>
      <c r="H211" s="194"/>
      <c r="I211" s="628"/>
      <c r="J211" s="365"/>
      <c r="K211" s="348"/>
      <c r="L211" s="348"/>
      <c r="M211" s="348"/>
      <c r="N211" s="365"/>
      <c r="O211" s="351">
        <f t="shared" si="33"/>
        <v>0</v>
      </c>
      <c r="P211" s="351">
        <f t="shared" si="34"/>
        <v>0</v>
      </c>
      <c r="Q211" s="348"/>
      <c r="R211" s="348"/>
      <c r="S211" s="105"/>
      <c r="T211" s="105"/>
      <c r="U211" s="105"/>
      <c r="AA211" s="143"/>
      <c r="AB211" s="143"/>
      <c r="AC211" s="143"/>
    </row>
    <row r="212" spans="1:29" s="143" customFormat="1" ht="12.75" customHeight="1">
      <c r="A212" s="144" t="s">
        <v>453</v>
      </c>
      <c r="B212" s="223" t="s">
        <v>323</v>
      </c>
      <c r="C212" s="189">
        <v>12</v>
      </c>
      <c r="D212" s="753">
        <v>10</v>
      </c>
      <c r="E212" s="754"/>
      <c r="F212" s="145">
        <v>10</v>
      </c>
      <c r="G212" s="145">
        <v>8</v>
      </c>
      <c r="H212" s="145">
        <v>6</v>
      </c>
      <c r="I212" s="628"/>
      <c r="J212" s="355"/>
      <c r="K212" s="348"/>
      <c r="L212" s="348"/>
      <c r="M212" s="348"/>
      <c r="N212" s="355" t="s">
        <v>138</v>
      </c>
      <c r="O212" s="351">
        <f t="shared" si="33"/>
        <v>6</v>
      </c>
      <c r="P212" s="351">
        <f t="shared" si="34"/>
        <v>0</v>
      </c>
      <c r="Q212" s="348"/>
      <c r="R212" s="348"/>
      <c r="S212" s="105"/>
      <c r="T212" s="105"/>
      <c r="U212" s="105"/>
      <c r="V212"/>
      <c r="W212"/>
      <c r="X212"/>
      <c r="Y212"/>
      <c r="Z212"/>
      <c r="AA212"/>
      <c r="AB212"/>
      <c r="AC212"/>
    </row>
    <row r="213" spans="1:21" ht="12.75" customHeight="1">
      <c r="A213" s="108" t="s">
        <v>340</v>
      </c>
      <c r="B213" s="135" t="s">
        <v>454</v>
      </c>
      <c r="C213" s="151"/>
      <c r="D213" s="757"/>
      <c r="E213" s="758"/>
      <c r="F213" s="568"/>
      <c r="G213" s="145">
        <v>7</v>
      </c>
      <c r="H213" s="568"/>
      <c r="I213" s="630">
        <v>3</v>
      </c>
      <c r="J213" s="365"/>
      <c r="K213" s="348"/>
      <c r="L213" s="348"/>
      <c r="M213" s="348"/>
      <c r="N213" s="365"/>
      <c r="O213" s="351">
        <f t="shared" si="33"/>
        <v>0</v>
      </c>
      <c r="P213" s="351">
        <f t="shared" si="34"/>
        <v>0</v>
      </c>
      <c r="Q213" s="348"/>
      <c r="R213" s="348"/>
      <c r="S213" s="105"/>
      <c r="T213" s="105"/>
      <c r="U213" s="105"/>
    </row>
    <row r="214" spans="1:21" ht="12.75" customHeight="1">
      <c r="A214" s="144" t="s">
        <v>521</v>
      </c>
      <c r="B214" s="135" t="s">
        <v>522</v>
      </c>
      <c r="C214" s="189">
        <v>20</v>
      </c>
      <c r="D214" s="753">
        <v>20</v>
      </c>
      <c r="E214" s="754"/>
      <c r="F214" s="145">
        <v>20</v>
      </c>
      <c r="G214" s="145">
        <v>21</v>
      </c>
      <c r="H214" s="568"/>
      <c r="I214" s="542"/>
      <c r="J214" s="365"/>
      <c r="K214" s="348"/>
      <c r="L214" s="348"/>
      <c r="M214" s="348"/>
      <c r="N214" s="365"/>
      <c r="O214" s="351">
        <f t="shared" si="33"/>
        <v>0</v>
      </c>
      <c r="P214" s="351">
        <f t="shared" si="34"/>
        <v>0</v>
      </c>
      <c r="Q214" s="348"/>
      <c r="R214" s="143"/>
      <c r="S214" s="105"/>
      <c r="T214" s="105"/>
      <c r="U214" s="105"/>
    </row>
    <row r="215" spans="1:21" ht="12.75" customHeight="1">
      <c r="A215" s="144" t="s">
        <v>540</v>
      </c>
      <c r="B215" s="135" t="s">
        <v>541</v>
      </c>
      <c r="C215" s="189">
        <v>2</v>
      </c>
      <c r="D215" s="753">
        <v>2</v>
      </c>
      <c r="E215" s="754"/>
      <c r="F215" s="145">
        <v>6</v>
      </c>
      <c r="G215" s="145">
        <v>6</v>
      </c>
      <c r="H215" s="145">
        <v>8</v>
      </c>
      <c r="I215" s="287"/>
      <c r="J215" s="365"/>
      <c r="K215" s="348"/>
      <c r="L215" s="348"/>
      <c r="M215" s="348"/>
      <c r="N215" s="365" t="s">
        <v>138</v>
      </c>
      <c r="O215" s="351">
        <f t="shared" si="33"/>
        <v>8</v>
      </c>
      <c r="P215" s="351">
        <f t="shared" si="34"/>
        <v>0</v>
      </c>
      <c r="Q215" s="348"/>
      <c r="R215" s="620"/>
      <c r="S215" s="105"/>
      <c r="T215" s="105"/>
      <c r="U215" s="105"/>
    </row>
    <row r="216" spans="1:21" ht="12.75" customHeight="1">
      <c r="A216" s="737" t="s">
        <v>576</v>
      </c>
      <c r="B216" s="737"/>
      <c r="C216" s="97">
        <f>SUM(C187:C215)</f>
        <v>541</v>
      </c>
      <c r="D216" s="755">
        <f aca="true" t="shared" si="35" ref="D216:I216">SUM(D187:D215)</f>
        <v>479</v>
      </c>
      <c r="E216" s="756"/>
      <c r="F216" s="97">
        <f t="shared" si="35"/>
        <v>640</v>
      </c>
      <c r="G216" s="97">
        <f t="shared" si="35"/>
        <v>483</v>
      </c>
      <c r="H216" s="97">
        <f>SUM(H187:H215)</f>
        <v>123</v>
      </c>
      <c r="I216" s="97">
        <f t="shared" si="35"/>
        <v>93</v>
      </c>
      <c r="J216" s="616"/>
      <c r="K216" s="348"/>
      <c r="L216" s="348"/>
      <c r="M216" s="348"/>
      <c r="N216" s="348" t="s">
        <v>585</v>
      </c>
      <c r="O216" s="351">
        <f>SUM(O132:O215)</f>
        <v>182</v>
      </c>
      <c r="P216" s="351">
        <f>SUM(P132:P215)</f>
        <v>78</v>
      </c>
      <c r="Q216" s="143"/>
      <c r="R216" s="620"/>
      <c r="S216" s="105"/>
      <c r="T216" s="105"/>
      <c r="U216" s="105"/>
    </row>
    <row r="217" spans="1:29" ht="12.75" customHeight="1">
      <c r="A217" s="737" t="s">
        <v>577</v>
      </c>
      <c r="B217" s="737"/>
      <c r="C217" s="97">
        <f>INT(C216+C185+C129)</f>
        <v>943</v>
      </c>
      <c r="D217" s="755">
        <f>INT(D216+D185+D129)</f>
        <v>825</v>
      </c>
      <c r="E217" s="756"/>
      <c r="F217" s="97">
        <f>INT(F216+F185+F129)</f>
        <v>1274</v>
      </c>
      <c r="G217" s="97">
        <f>G216+G185+G169+G129</f>
        <v>1414</v>
      </c>
      <c r="H217" s="97">
        <f>H216+H185+H169+H129</f>
        <v>313</v>
      </c>
      <c r="I217" s="97">
        <f>I216+I185+I169+I129</f>
        <v>337</v>
      </c>
      <c r="J217" s="198"/>
      <c r="K217" s="97">
        <f>K216+K185+K169+K129</f>
        <v>787</v>
      </c>
      <c r="L217" s="348"/>
      <c r="M217" s="348"/>
      <c r="N217" s="348" t="s">
        <v>562</v>
      </c>
      <c r="O217" s="348">
        <f>SUM(O5:O216)</f>
        <v>524</v>
      </c>
      <c r="P217" s="348">
        <f>SUM(P5:P215)</f>
        <v>240</v>
      </c>
      <c r="Q217" s="349"/>
      <c r="R217" s="105"/>
      <c r="S217" s="105"/>
      <c r="T217" s="105"/>
      <c r="AA217" s="143"/>
      <c r="AB217" s="143"/>
      <c r="AC217" s="143"/>
    </row>
    <row r="218" spans="1:29" s="143" customFormat="1" ht="12.75" customHeight="1">
      <c r="A218" s="131"/>
      <c r="B218" s="132"/>
      <c r="C218" s="200"/>
      <c r="D218" s="513"/>
      <c r="E218" s="513"/>
      <c r="F218" s="167"/>
      <c r="G218" s="206"/>
      <c r="H218" s="187"/>
      <c r="I218" s="366"/>
      <c r="J218" s="617"/>
      <c r="K218" s="503"/>
      <c r="L218" s="503"/>
      <c r="M218" s="503"/>
      <c r="N218" s="503"/>
      <c r="O218" s="503"/>
      <c r="P218" s="367"/>
      <c r="Q218" s="367"/>
      <c r="R218" s="105"/>
      <c r="S218" s="105"/>
      <c r="T218" s="105"/>
      <c r="U218"/>
      <c r="V218"/>
      <c r="W218"/>
      <c r="X218"/>
      <c r="Y218"/>
      <c r="Z218"/>
      <c r="AA218"/>
      <c r="AB218"/>
      <c r="AC218"/>
    </row>
    <row r="219" spans="1:20" ht="12.75" customHeight="1">
      <c r="A219" s="741"/>
      <c r="B219" s="741"/>
      <c r="C219" s="197"/>
      <c r="D219" s="514"/>
      <c r="E219" s="513"/>
      <c r="F219" s="167"/>
      <c r="G219" s="206"/>
      <c r="H219" s="187"/>
      <c r="I219" s="207"/>
      <c r="J219" s="113"/>
      <c r="K219" s="113"/>
      <c r="L219" s="113"/>
      <c r="M219" s="204" t="s">
        <v>17</v>
      </c>
      <c r="N219" s="201" t="s">
        <v>138</v>
      </c>
      <c r="O219" s="746" t="s">
        <v>456</v>
      </c>
      <c r="P219" s="746"/>
      <c r="Q219" s="620"/>
      <c r="R219" s="105"/>
      <c r="S219" s="105"/>
      <c r="T219" s="105"/>
    </row>
    <row r="220" spans="1:20" ht="15">
      <c r="A220" s="131"/>
      <c r="B220" s="132"/>
      <c r="C220" s="742"/>
      <c r="D220" s="513"/>
      <c r="E220" s="513"/>
      <c r="L220" s="199"/>
      <c r="M220" s="205"/>
      <c r="N220" s="201" t="s">
        <v>135</v>
      </c>
      <c r="O220" s="746" t="s">
        <v>457</v>
      </c>
      <c r="P220" s="746"/>
      <c r="Q220" s="620"/>
      <c r="R220" s="105"/>
      <c r="S220" s="105"/>
      <c r="T220" s="105"/>
    </row>
    <row r="221" spans="1:20" ht="15.75" customHeight="1">
      <c r="A221" s="131"/>
      <c r="B221" s="132"/>
      <c r="C221" s="742"/>
      <c r="D221" s="513"/>
      <c r="E221" s="513"/>
      <c r="F221" s="167"/>
      <c r="G221" s="206"/>
      <c r="H221" s="187"/>
      <c r="I221" s="207"/>
      <c r="J221" s="113"/>
      <c r="K221" s="113"/>
      <c r="L221" s="113"/>
      <c r="M221" s="113"/>
      <c r="N221" s="113"/>
      <c r="O221" s="113"/>
      <c r="P221" s="113"/>
      <c r="Q221" s="113"/>
      <c r="R221" s="105"/>
      <c r="S221" s="105"/>
      <c r="T221" s="105"/>
    </row>
    <row r="222" spans="1:20" ht="12">
      <c r="A222" s="105"/>
      <c r="B222" s="105"/>
      <c r="C222" s="215"/>
      <c r="D222" s="215"/>
      <c r="E222" s="215"/>
      <c r="F222" s="167" t="s">
        <v>581</v>
      </c>
      <c r="G222" s="206"/>
      <c r="H222" s="187"/>
      <c r="I222" s="207"/>
      <c r="J222" s="113"/>
      <c r="K222" s="113"/>
      <c r="L222" s="113"/>
      <c r="M222" s="113"/>
      <c r="N222" s="113"/>
      <c r="O222" s="113"/>
      <c r="P222" s="113"/>
      <c r="Q222" s="113"/>
      <c r="R222" s="105"/>
      <c r="S222" s="105"/>
      <c r="T222" s="105"/>
    </row>
    <row r="223" spans="1:20" ht="12">
      <c r="A223" s="208"/>
      <c r="C223" s="215"/>
      <c r="D223" s="215"/>
      <c r="E223" s="215"/>
      <c r="F223" s="167"/>
      <c r="G223" s="206"/>
      <c r="H223" s="207"/>
      <c r="I223" s="207"/>
      <c r="J223" s="743" t="s">
        <v>279</v>
      </c>
      <c r="K223" s="743"/>
      <c r="L223" s="743"/>
      <c r="M223" s="113"/>
      <c r="N223" s="113"/>
      <c r="O223" s="113"/>
      <c r="P223" s="113"/>
      <c r="Q223" s="113"/>
      <c r="R223" s="105"/>
      <c r="S223" s="105"/>
      <c r="T223" s="105"/>
    </row>
    <row r="224" spans="2:20" ht="12.75">
      <c r="B224" s="740" t="s">
        <v>458</v>
      </c>
      <c r="C224" s="327" t="s">
        <v>87</v>
      </c>
      <c r="D224" s="744" t="s">
        <v>88</v>
      </c>
      <c r="E224" s="744"/>
      <c r="F224" s="327" t="s">
        <v>89</v>
      </c>
      <c r="G224" s="327" t="s">
        <v>90</v>
      </c>
      <c r="H224" s="209" t="s">
        <v>17</v>
      </c>
      <c r="I224" s="209" t="s">
        <v>134</v>
      </c>
      <c r="J224" s="595" t="s">
        <v>281</v>
      </c>
      <c r="K224" s="595" t="s">
        <v>282</v>
      </c>
      <c r="L224" s="595" t="s">
        <v>283</v>
      </c>
      <c r="M224" s="113"/>
      <c r="N224" s="113"/>
      <c r="O224" s="113"/>
      <c r="P224" s="113"/>
      <c r="Q224" s="113"/>
      <c r="R224" s="105"/>
      <c r="S224" s="105"/>
      <c r="T224" s="105"/>
    </row>
    <row r="225" spans="2:20" ht="12.75">
      <c r="B225" s="740"/>
      <c r="C225" s="210">
        <f>C32+C124+C217+C73+SUM(C5:C7)+SUM(C11:C14)</f>
        <v>4693</v>
      </c>
      <c r="D225" s="745">
        <f>D6+D7+D11+D12+D13+D32+D44+D72+D124+E124+D217++D57+D63</f>
        <v>3530</v>
      </c>
      <c r="E225" s="745"/>
      <c r="F225" s="210">
        <f>F32+F124+F217+F73+SUM(F5:F7)+SUM(F11:F14)</f>
        <v>3731</v>
      </c>
      <c r="G225" s="210">
        <f>G32+G124+G217+G73+SUM(G5:G7)+SUM(G11:G14)</f>
        <v>1978</v>
      </c>
      <c r="H225" s="210">
        <f>H32+H124+H217+H73+SUM(H5:H7)+SUM(H11:H14)</f>
        <v>582</v>
      </c>
      <c r="I225" s="210">
        <f>I32+I124+I217+I73+SUM(I5:I7)+SUM(I11:I14)</f>
        <v>451</v>
      </c>
      <c r="J225" s="619">
        <f>J217+J124</f>
        <v>10</v>
      </c>
      <c r="K225" s="619">
        <f>K217+K124</f>
        <v>1033</v>
      </c>
      <c r="L225" s="619">
        <f>L217+L124</f>
        <v>38</v>
      </c>
      <c r="M225" s="113"/>
      <c r="N225" s="113"/>
      <c r="O225" s="113"/>
      <c r="P225" s="113"/>
      <c r="Q225" s="113"/>
      <c r="R225" s="105"/>
      <c r="S225" s="105"/>
      <c r="T225" s="105"/>
    </row>
    <row r="226" spans="3:20" ht="12">
      <c r="C226" s="167"/>
      <c r="D226" s="167"/>
      <c r="E226" s="167"/>
      <c r="F226" s="519"/>
      <c r="G226" s="206"/>
      <c r="H226" s="207"/>
      <c r="I226" s="207"/>
      <c r="J226" s="113"/>
      <c r="K226" s="113"/>
      <c r="L226" s="113"/>
      <c r="M226" s="113"/>
      <c r="N226" s="113"/>
      <c r="O226" s="113"/>
      <c r="P226" s="113"/>
      <c r="Q226" s="113"/>
      <c r="R226" s="105"/>
      <c r="S226" s="105"/>
      <c r="T226" s="105"/>
    </row>
    <row r="227" spans="3:20" ht="12">
      <c r="C227" s="167"/>
      <c r="D227" s="167"/>
      <c r="E227" s="167"/>
      <c r="F227" s="167"/>
      <c r="G227" s="206"/>
      <c r="H227" s="207"/>
      <c r="I227" s="207"/>
      <c r="J227" s="113"/>
      <c r="K227" s="113"/>
      <c r="L227" s="113"/>
      <c r="M227" s="113"/>
      <c r="N227" s="113"/>
      <c r="O227" s="113"/>
      <c r="P227" s="113"/>
      <c r="Q227" s="113"/>
      <c r="R227" s="105"/>
      <c r="S227" s="105"/>
      <c r="T227" s="105"/>
    </row>
    <row r="228" spans="1:17" ht="15" customHeight="1">
      <c r="A228" s="105"/>
      <c r="B228" s="105"/>
      <c r="C228" s="167"/>
      <c r="D228" s="167"/>
      <c r="E228" s="167"/>
      <c r="F228" s="167"/>
      <c r="G228" s="207"/>
      <c r="H228" s="167"/>
      <c r="I228" s="106"/>
      <c r="J228" s="113"/>
      <c r="K228" s="113"/>
      <c r="L228" s="113"/>
      <c r="M228" s="113"/>
      <c r="N228" s="113"/>
      <c r="O228" s="113"/>
      <c r="P228" s="113"/>
      <c r="Q228" s="113"/>
    </row>
    <row r="229" spans="1:9" ht="15" customHeight="1" hidden="1">
      <c r="A229" s="113"/>
      <c r="B229" s="105"/>
      <c r="C229" s="167"/>
      <c r="D229" s="167" t="s">
        <v>529</v>
      </c>
      <c r="E229" s="215"/>
      <c r="F229" s="215"/>
      <c r="G229" s="215"/>
      <c r="H229" s="215"/>
      <c r="I229" s="95"/>
    </row>
    <row r="230" spans="1:9" ht="14.25" customHeight="1" hidden="1">
      <c r="A230" s="113"/>
      <c r="B230" s="105"/>
      <c r="C230" s="167"/>
      <c r="D230" s="167" t="s">
        <v>462</v>
      </c>
      <c r="E230" s="215"/>
      <c r="F230" s="215"/>
      <c r="G230" s="215"/>
      <c r="H230" s="215"/>
      <c r="I230" s="95"/>
    </row>
    <row r="231" spans="1:9" ht="12">
      <c r="A231" s="113"/>
      <c r="B231" s="105"/>
      <c r="C231" s="167"/>
      <c r="D231" s="167"/>
      <c r="E231" s="215"/>
      <c r="F231" s="215"/>
      <c r="G231" s="215"/>
      <c r="H231" s="215"/>
      <c r="I231" s="95"/>
    </row>
    <row r="232" spans="1:9" ht="14.25" customHeight="1">
      <c r="A232" s="113"/>
      <c r="B232" s="1079" t="s">
        <v>592</v>
      </c>
      <c r="C232" s="1071"/>
      <c r="D232" s="1071"/>
      <c r="E232" s="1074">
        <f>D200+D177+E77+E81+E88+E90+E91+E95+E101+E102+D11+D12+D7</f>
        <v>498</v>
      </c>
      <c r="F232" s="1075"/>
      <c r="G232" s="1072"/>
      <c r="H232" s="1072"/>
      <c r="I232" s="1072"/>
    </row>
    <row r="233" spans="1:20" ht="13.5">
      <c r="A233" s="105"/>
      <c r="B233" s="1079" t="s">
        <v>593</v>
      </c>
      <c r="C233" s="1071"/>
      <c r="D233" s="1071"/>
      <c r="E233" s="1075"/>
      <c r="F233" s="1074">
        <f>F122+F117+F116+F106+F105+F104+F103+F99+F98+F97+F96+F93+F92+F87+F86+F85+F84+F83+F82+F80+F78+F76+F56+F14</f>
        <v>761</v>
      </c>
      <c r="G233" s="1072"/>
      <c r="H233" s="1072"/>
      <c r="I233" s="1072"/>
      <c r="R233" s="105"/>
      <c r="S233" s="105"/>
      <c r="T233" s="105"/>
    </row>
    <row r="234" spans="1:20" ht="13.5">
      <c r="A234" s="105"/>
      <c r="B234" s="1079" t="s">
        <v>594</v>
      </c>
      <c r="C234" s="1071"/>
      <c r="D234" s="1071"/>
      <c r="E234" s="1076">
        <f>D225-E232</f>
        <v>3032</v>
      </c>
      <c r="F234" s="1076">
        <f>F225-F233</f>
        <v>2970</v>
      </c>
      <c r="G234" s="1071"/>
      <c r="H234" s="1071"/>
      <c r="I234" s="1073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</row>
    <row r="235" spans="1:20" ht="15.75" customHeight="1">
      <c r="A235" s="105"/>
      <c r="B235" s="1080"/>
      <c r="C235" s="167"/>
      <c r="D235" s="167"/>
      <c r="E235" s="1077"/>
      <c r="F235" s="1077"/>
      <c r="G235" s="167"/>
      <c r="H235" s="167"/>
      <c r="I235" s="207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</row>
    <row r="236" spans="1:20" ht="15.75" customHeight="1">
      <c r="A236" s="105"/>
      <c r="B236" s="1079" t="s">
        <v>597</v>
      </c>
      <c r="C236" s="167"/>
      <c r="D236" s="167"/>
      <c r="E236" s="1077"/>
      <c r="F236" s="1077"/>
      <c r="G236" s="167"/>
      <c r="H236" s="167"/>
      <c r="I236" s="207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</row>
    <row r="237" spans="1:20" ht="13.5">
      <c r="A237" s="105"/>
      <c r="B237" s="1079" t="s">
        <v>595</v>
      </c>
      <c r="C237" s="167"/>
      <c r="D237" s="167"/>
      <c r="E237" s="1077">
        <v>1682</v>
      </c>
      <c r="F237" s="1077">
        <v>2649</v>
      </c>
      <c r="G237" s="167"/>
      <c r="H237" s="167"/>
      <c r="I237" s="207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</row>
    <row r="238" spans="1:20" ht="13.5">
      <c r="A238" s="105"/>
      <c r="B238" s="1079" t="s">
        <v>596</v>
      </c>
      <c r="C238" s="520"/>
      <c r="D238" s="520"/>
      <c r="E238" s="1076">
        <v>1615</v>
      </c>
      <c r="F238" s="1077">
        <v>1295</v>
      </c>
      <c r="G238" s="167"/>
      <c r="H238" s="167"/>
      <c r="I238" s="207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</row>
    <row r="239" spans="1:20" ht="13.5">
      <c r="A239" s="105"/>
      <c r="B239" s="1079" t="s">
        <v>495</v>
      </c>
      <c r="C239" s="167"/>
      <c r="D239" s="167"/>
      <c r="E239" s="1077">
        <f>SUM(E237:E238)</f>
        <v>3297</v>
      </c>
      <c r="F239" s="1077">
        <f>SUM(F237:F238)</f>
        <v>3944</v>
      </c>
      <c r="G239" s="167"/>
      <c r="H239" s="167"/>
      <c r="I239" s="207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</row>
    <row r="240" spans="1:20" ht="12">
      <c r="A240" s="105"/>
      <c r="B240" s="1081"/>
      <c r="C240" s="167"/>
      <c r="D240" s="167"/>
      <c r="E240" s="1077"/>
      <c r="F240" s="1077"/>
      <c r="G240" s="167"/>
      <c r="H240" s="167"/>
      <c r="I240" s="207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</row>
    <row r="241" spans="1:20" ht="13.5">
      <c r="A241" s="105"/>
      <c r="B241" s="1079" t="s">
        <v>598</v>
      </c>
      <c r="C241" s="167"/>
      <c r="D241" s="167"/>
      <c r="E241" s="1078">
        <f>D225/E239</f>
        <v>1.070670306339096</v>
      </c>
      <c r="F241" s="1078">
        <f>F225/F239</f>
        <v>0.9459939148073022</v>
      </c>
      <c r="G241" s="167"/>
      <c r="H241" s="167"/>
      <c r="I241" s="207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</row>
    <row r="242" spans="1:20" ht="12">
      <c r="A242" s="105"/>
      <c r="B242" s="105"/>
      <c r="C242" s="167"/>
      <c r="D242" s="167"/>
      <c r="E242" s="167"/>
      <c r="F242" s="167"/>
      <c r="G242" s="167"/>
      <c r="H242" s="167"/>
      <c r="I242" s="207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</row>
    <row r="243" spans="1:20" ht="12">
      <c r="A243" s="105"/>
      <c r="B243" s="105"/>
      <c r="C243" s="167"/>
      <c r="D243" s="167"/>
      <c r="E243" s="167"/>
      <c r="F243" s="167"/>
      <c r="G243" s="167"/>
      <c r="H243" s="167"/>
      <c r="I243" s="207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</row>
    <row r="244" spans="1:20" ht="12">
      <c r="A244" s="105"/>
      <c r="B244" s="105"/>
      <c r="C244" s="167"/>
      <c r="D244" s="167"/>
      <c r="E244" s="167"/>
      <c r="F244" s="167"/>
      <c r="G244" s="167"/>
      <c r="H244" s="167"/>
      <c r="I244" s="207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</row>
    <row r="245" spans="1:20" ht="12">
      <c r="A245" s="105"/>
      <c r="B245" s="105"/>
      <c r="C245" s="167"/>
      <c r="D245" s="167"/>
      <c r="E245" s="167"/>
      <c r="F245" s="167"/>
      <c r="G245" s="167"/>
      <c r="H245" s="167"/>
      <c r="I245" s="207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</row>
    <row r="246" spans="1:20" ht="12">
      <c r="A246" s="105"/>
      <c r="B246" s="105"/>
      <c r="C246" s="167"/>
      <c r="D246" s="167"/>
      <c r="E246" s="167"/>
      <c r="F246" s="167"/>
      <c r="G246" s="167"/>
      <c r="H246" s="167"/>
      <c r="I246" s="207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</row>
    <row r="247" spans="1:20" ht="12">
      <c r="A247" s="105"/>
      <c r="B247" s="105"/>
      <c r="C247" s="167"/>
      <c r="D247" s="167"/>
      <c r="E247" s="167"/>
      <c r="F247" s="167"/>
      <c r="G247" s="167"/>
      <c r="H247" s="167"/>
      <c r="I247" s="207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</row>
    <row r="248" spans="1:20" ht="12">
      <c r="A248" s="105"/>
      <c r="B248" s="105"/>
      <c r="C248" s="167"/>
      <c r="D248" s="167"/>
      <c r="E248" s="167"/>
      <c r="F248" s="167"/>
      <c r="G248" s="167"/>
      <c r="H248" s="167"/>
      <c r="I248" s="207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</row>
    <row r="249" spans="1:20" ht="12">
      <c r="A249" s="105"/>
      <c r="B249" s="105"/>
      <c r="C249" s="167"/>
      <c r="D249" s="167"/>
      <c r="E249" s="167"/>
      <c r="F249" s="167"/>
      <c r="G249" s="167"/>
      <c r="H249" s="167"/>
      <c r="I249" s="207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</row>
    <row r="250" spans="1:20" ht="12">
      <c r="A250" s="105"/>
      <c r="B250" s="105"/>
      <c r="C250" s="167"/>
      <c r="D250" s="167"/>
      <c r="E250" s="167"/>
      <c r="F250" s="167"/>
      <c r="G250" s="167"/>
      <c r="H250" s="167"/>
      <c r="I250" s="207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</row>
    <row r="251" spans="1:20" ht="12">
      <c r="A251" s="105"/>
      <c r="B251" s="105"/>
      <c r="C251" s="167"/>
      <c r="D251" s="167"/>
      <c r="E251" s="167"/>
      <c r="F251" s="167"/>
      <c r="G251" s="167"/>
      <c r="H251" s="167"/>
      <c r="I251" s="207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</row>
    <row r="252" spans="1:20" ht="12">
      <c r="A252" s="105"/>
      <c r="B252" s="105"/>
      <c r="C252" s="167"/>
      <c r="D252" s="167"/>
      <c r="E252" s="167"/>
      <c r="F252" s="167"/>
      <c r="G252" s="167"/>
      <c r="H252" s="167"/>
      <c r="I252" s="207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</row>
    <row r="253" spans="1:20" ht="12">
      <c r="A253" s="105"/>
      <c r="B253" s="105"/>
      <c r="C253" s="167"/>
      <c r="D253" s="167"/>
      <c r="E253" s="167"/>
      <c r="F253" s="167"/>
      <c r="G253" s="167"/>
      <c r="H253" s="167"/>
      <c r="I253" s="207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</row>
    <row r="254" spans="1:20" ht="12">
      <c r="A254" s="105"/>
      <c r="B254" s="105"/>
      <c r="C254" s="167"/>
      <c r="D254" s="167"/>
      <c r="E254" s="167"/>
      <c r="F254" s="167"/>
      <c r="G254" s="167"/>
      <c r="H254" s="167"/>
      <c r="I254" s="207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</row>
    <row r="255" spans="1:20" ht="12">
      <c r="A255" s="105"/>
      <c r="B255" s="105"/>
      <c r="C255" s="167"/>
      <c r="D255" s="167"/>
      <c r="E255" s="167"/>
      <c r="F255" s="167"/>
      <c r="G255" s="167"/>
      <c r="H255" s="167"/>
      <c r="I255" s="207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</row>
    <row r="256" spans="1:20" ht="12">
      <c r="A256" s="105"/>
      <c r="B256" s="105"/>
      <c r="C256" s="167"/>
      <c r="D256" s="167"/>
      <c r="E256" s="167"/>
      <c r="F256" s="167"/>
      <c r="G256" s="167"/>
      <c r="H256" s="167"/>
      <c r="I256" s="207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</row>
    <row r="257" spans="1:20" ht="12">
      <c r="A257" s="105"/>
      <c r="B257" s="105"/>
      <c r="C257" s="167"/>
      <c r="D257" s="167"/>
      <c r="E257" s="167"/>
      <c r="F257" s="167"/>
      <c r="G257" s="167"/>
      <c r="H257" s="167"/>
      <c r="I257" s="207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</row>
    <row r="258" spans="1:20" ht="12">
      <c r="A258" s="105"/>
      <c r="B258" s="105"/>
      <c r="C258" s="167"/>
      <c r="D258" s="167"/>
      <c r="E258" s="167"/>
      <c r="F258" s="167"/>
      <c r="G258" s="167"/>
      <c r="H258" s="167"/>
      <c r="I258" s="207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</row>
    <row r="259" spans="1:20" ht="12">
      <c r="A259" s="105"/>
      <c r="B259" s="105"/>
      <c r="C259" s="167"/>
      <c r="D259" s="167"/>
      <c r="E259" s="167"/>
      <c r="F259" s="167"/>
      <c r="G259" s="167"/>
      <c r="H259" s="167"/>
      <c r="I259" s="207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</row>
    <row r="260" spans="1:20" ht="12">
      <c r="A260" s="105"/>
      <c r="B260" s="105"/>
      <c r="C260" s="167"/>
      <c r="D260" s="167"/>
      <c r="E260" s="167"/>
      <c r="F260" s="167"/>
      <c r="G260" s="167"/>
      <c r="H260" s="167"/>
      <c r="I260" s="207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</row>
    <row r="261" spans="1:20" ht="12">
      <c r="A261" s="105"/>
      <c r="B261" s="105"/>
      <c r="C261" s="167"/>
      <c r="D261" s="167"/>
      <c r="E261" s="167"/>
      <c r="F261" s="167"/>
      <c r="G261" s="167"/>
      <c r="H261" s="167"/>
      <c r="I261" s="207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</row>
    <row r="262" spans="1:20" ht="12">
      <c r="A262" s="105"/>
      <c r="B262" s="105"/>
      <c r="C262" s="167"/>
      <c r="D262" s="167"/>
      <c r="E262" s="167"/>
      <c r="F262" s="167"/>
      <c r="G262" s="167"/>
      <c r="H262" s="167"/>
      <c r="I262" s="207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</row>
    <row r="263" spans="1:20" ht="12">
      <c r="A263" s="105"/>
      <c r="B263" s="105"/>
      <c r="C263" s="167"/>
      <c r="D263" s="167"/>
      <c r="E263" s="167"/>
      <c r="F263" s="167"/>
      <c r="G263" s="167"/>
      <c r="H263" s="167"/>
      <c r="I263" s="207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</row>
    <row r="264" spans="1:20" ht="12">
      <c r="A264" s="105"/>
      <c r="B264" s="105"/>
      <c r="C264" s="167"/>
      <c r="D264" s="167"/>
      <c r="E264" s="167"/>
      <c r="F264" s="167"/>
      <c r="G264" s="167"/>
      <c r="H264" s="167"/>
      <c r="I264" s="207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</row>
    <row r="265" spans="1:20" ht="12">
      <c r="A265" s="105"/>
      <c r="B265" s="105"/>
      <c r="C265" s="167"/>
      <c r="D265" s="167"/>
      <c r="E265" s="167"/>
      <c r="F265" s="167"/>
      <c r="G265" s="167"/>
      <c r="H265" s="167"/>
      <c r="I265" s="207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</row>
    <row r="266" spans="1:20" ht="12">
      <c r="A266" s="105"/>
      <c r="B266" s="105"/>
      <c r="C266" s="167"/>
      <c r="D266" s="167"/>
      <c r="E266" s="167"/>
      <c r="F266" s="167"/>
      <c r="G266" s="167"/>
      <c r="H266" s="167"/>
      <c r="I266" s="207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</row>
    <row r="267" spans="1:20" ht="12">
      <c r="A267" s="105"/>
      <c r="B267" s="105"/>
      <c r="C267" s="167"/>
      <c r="D267" s="167"/>
      <c r="E267" s="167"/>
      <c r="F267" s="167"/>
      <c r="G267" s="167"/>
      <c r="H267" s="167"/>
      <c r="I267" s="207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</row>
    <row r="268" spans="1:20" ht="12">
      <c r="A268" s="105"/>
      <c r="B268" s="105"/>
      <c r="C268" s="167"/>
      <c r="D268" s="167"/>
      <c r="E268" s="167"/>
      <c r="F268" s="167"/>
      <c r="G268" s="167"/>
      <c r="H268" s="167"/>
      <c r="I268" s="207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</row>
    <row r="269" spans="1:20" ht="12">
      <c r="A269" s="105"/>
      <c r="B269" s="105"/>
      <c r="C269" s="167"/>
      <c r="D269" s="167"/>
      <c r="E269" s="167"/>
      <c r="F269" s="167"/>
      <c r="G269" s="167"/>
      <c r="H269" s="167"/>
      <c r="I269" s="207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</row>
    <row r="270" spans="1:20" ht="12">
      <c r="A270" s="105"/>
      <c r="B270" s="105"/>
      <c r="C270" s="167"/>
      <c r="D270" s="167"/>
      <c r="E270" s="167"/>
      <c r="F270" s="167"/>
      <c r="G270" s="167"/>
      <c r="H270" s="167"/>
      <c r="I270" s="207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</row>
    <row r="271" spans="1:20" ht="12">
      <c r="A271" s="105"/>
      <c r="B271" s="105"/>
      <c r="C271" s="167"/>
      <c r="D271" s="167"/>
      <c r="E271" s="167"/>
      <c r="F271" s="167"/>
      <c r="G271" s="167"/>
      <c r="H271" s="167"/>
      <c r="I271" s="207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</row>
    <row r="272" spans="1:20" ht="12">
      <c r="A272" s="105"/>
      <c r="B272" s="105"/>
      <c r="C272" s="167"/>
      <c r="D272" s="167"/>
      <c r="E272" s="167"/>
      <c r="F272" s="167"/>
      <c r="G272" s="167"/>
      <c r="H272" s="167"/>
      <c r="I272" s="207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</row>
    <row r="273" spans="1:20" ht="12">
      <c r="A273" s="105"/>
      <c r="B273" s="105"/>
      <c r="C273" s="167"/>
      <c r="D273" s="167"/>
      <c r="E273" s="167"/>
      <c r="F273" s="167"/>
      <c r="G273" s="167"/>
      <c r="H273" s="167"/>
      <c r="I273" s="207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</row>
    <row r="274" spans="1:20" ht="12">
      <c r="A274" s="105"/>
      <c r="B274" s="105"/>
      <c r="C274" s="167"/>
      <c r="D274" s="167"/>
      <c r="E274" s="167"/>
      <c r="F274" s="167"/>
      <c r="G274" s="167"/>
      <c r="H274" s="167"/>
      <c r="I274" s="207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</row>
    <row r="275" spans="1:20" ht="12">
      <c r="A275" s="105"/>
      <c r="B275" s="105"/>
      <c r="C275" s="167"/>
      <c r="D275" s="167"/>
      <c r="E275" s="167"/>
      <c r="F275" s="167"/>
      <c r="G275" s="167"/>
      <c r="H275" s="167"/>
      <c r="I275" s="207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</row>
    <row r="276" spans="1:20" ht="12">
      <c r="A276" s="105"/>
      <c r="B276" s="105"/>
      <c r="C276" s="167"/>
      <c r="D276" s="167"/>
      <c r="E276" s="167"/>
      <c r="F276" s="167"/>
      <c r="G276" s="167"/>
      <c r="H276" s="167"/>
      <c r="I276" s="207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</row>
    <row r="277" spans="1:20" ht="12">
      <c r="A277" s="105"/>
      <c r="B277" s="105"/>
      <c r="C277" s="167"/>
      <c r="D277" s="167"/>
      <c r="E277" s="167"/>
      <c r="F277" s="167"/>
      <c r="G277" s="167"/>
      <c r="H277" s="167"/>
      <c r="I277" s="207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</row>
    <row r="278" spans="1:20" ht="12">
      <c r="A278" s="105"/>
      <c r="B278" s="105"/>
      <c r="C278" s="167"/>
      <c r="D278" s="167"/>
      <c r="E278" s="167"/>
      <c r="F278" s="167"/>
      <c r="G278" s="167"/>
      <c r="H278" s="167"/>
      <c r="I278" s="207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</row>
    <row r="279" spans="1:20" ht="12">
      <c r="A279" s="105"/>
      <c r="B279" s="105"/>
      <c r="C279" s="167"/>
      <c r="D279" s="167"/>
      <c r="E279" s="167"/>
      <c r="F279" s="167"/>
      <c r="G279" s="167"/>
      <c r="H279" s="167"/>
      <c r="I279" s="207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</row>
    <row r="280" spans="1:20" ht="12">
      <c r="A280" s="105"/>
      <c r="B280" s="105"/>
      <c r="C280" s="167"/>
      <c r="D280" s="167"/>
      <c r="E280" s="167"/>
      <c r="F280" s="167"/>
      <c r="G280" s="167"/>
      <c r="H280" s="167"/>
      <c r="I280" s="207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</row>
    <row r="281" spans="1:20" ht="12">
      <c r="A281" s="105"/>
      <c r="B281" s="105"/>
      <c r="C281" s="167"/>
      <c r="D281" s="167"/>
      <c r="E281" s="167"/>
      <c r="F281" s="167"/>
      <c r="G281" s="167"/>
      <c r="H281" s="167"/>
      <c r="I281" s="207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</row>
    <row r="282" spans="1:20" ht="12">
      <c r="A282" s="105"/>
      <c r="B282" s="105"/>
      <c r="C282" s="167"/>
      <c r="D282" s="167"/>
      <c r="E282" s="167"/>
      <c r="F282" s="167"/>
      <c r="G282" s="167"/>
      <c r="H282" s="167"/>
      <c r="I282" s="207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</row>
    <row r="283" spans="1:20" ht="12">
      <c r="A283" s="105"/>
      <c r="B283" s="105"/>
      <c r="C283" s="167"/>
      <c r="D283" s="167"/>
      <c r="E283" s="167"/>
      <c r="F283" s="167"/>
      <c r="G283" s="167"/>
      <c r="H283" s="167"/>
      <c r="I283" s="207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</row>
    <row r="284" spans="1:20" ht="12">
      <c r="A284" s="105"/>
      <c r="B284" s="105"/>
      <c r="C284" s="167"/>
      <c r="D284" s="167"/>
      <c r="E284" s="167"/>
      <c r="F284" s="167"/>
      <c r="G284" s="167"/>
      <c r="H284" s="167"/>
      <c r="I284" s="207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</row>
    <row r="285" spans="1:20" ht="12">
      <c r="A285" s="105"/>
      <c r="B285" s="105"/>
      <c r="C285" s="167"/>
      <c r="D285" s="167"/>
      <c r="E285" s="167"/>
      <c r="F285" s="167"/>
      <c r="G285" s="167"/>
      <c r="H285" s="167"/>
      <c r="I285" s="207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</row>
    <row r="286" spans="1:20" ht="12">
      <c r="A286" s="105"/>
      <c r="B286" s="105"/>
      <c r="C286" s="167"/>
      <c r="D286" s="167"/>
      <c r="E286" s="167"/>
      <c r="F286" s="167"/>
      <c r="G286" s="167"/>
      <c r="H286" s="167"/>
      <c r="I286" s="207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</row>
    <row r="287" spans="1:20" ht="12">
      <c r="A287" s="105"/>
      <c r="B287" s="105"/>
      <c r="C287" s="167"/>
      <c r="D287" s="167"/>
      <c r="E287" s="167"/>
      <c r="F287" s="167"/>
      <c r="G287" s="167"/>
      <c r="H287" s="167"/>
      <c r="I287" s="207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</row>
    <row r="288" spans="1:20" ht="12">
      <c r="A288" s="105"/>
      <c r="B288" s="105"/>
      <c r="C288" s="167"/>
      <c r="D288" s="167"/>
      <c r="E288" s="167"/>
      <c r="F288" s="167"/>
      <c r="G288" s="167"/>
      <c r="H288" s="167"/>
      <c r="I288" s="207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</row>
    <row r="289" spans="1:20" ht="12">
      <c r="A289" s="105"/>
      <c r="B289" s="105"/>
      <c r="C289" s="167"/>
      <c r="D289" s="167"/>
      <c r="E289" s="167"/>
      <c r="F289" s="167"/>
      <c r="G289" s="167"/>
      <c r="H289" s="167"/>
      <c r="I289" s="207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</row>
    <row r="290" spans="1:20" ht="12">
      <c r="A290" s="105"/>
      <c r="B290" s="105"/>
      <c r="C290" s="167"/>
      <c r="D290" s="167"/>
      <c r="E290" s="167"/>
      <c r="F290" s="167"/>
      <c r="G290" s="167"/>
      <c r="H290" s="167"/>
      <c r="I290" s="207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</row>
    <row r="291" spans="1:20" ht="12">
      <c r="A291" s="105"/>
      <c r="B291" s="105"/>
      <c r="C291" s="167"/>
      <c r="D291" s="167"/>
      <c r="E291" s="167"/>
      <c r="F291" s="167"/>
      <c r="G291" s="167"/>
      <c r="H291" s="167"/>
      <c r="I291" s="207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</row>
    <row r="292" spans="1:20" ht="12">
      <c r="A292" s="105"/>
      <c r="B292" s="105"/>
      <c r="C292" s="167"/>
      <c r="D292" s="167"/>
      <c r="E292" s="167"/>
      <c r="F292" s="167"/>
      <c r="G292" s="167"/>
      <c r="H292" s="167"/>
      <c r="I292" s="207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</row>
    <row r="293" spans="1:20" ht="12">
      <c r="A293" s="105"/>
      <c r="B293" s="105"/>
      <c r="C293" s="167"/>
      <c r="D293" s="167"/>
      <c r="E293" s="167"/>
      <c r="F293" s="167"/>
      <c r="G293" s="167"/>
      <c r="H293" s="167"/>
      <c r="I293" s="207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</row>
    <row r="294" spans="1:20" ht="12">
      <c r="A294" s="105"/>
      <c r="B294" s="105"/>
      <c r="C294" s="167"/>
      <c r="D294" s="167"/>
      <c r="E294" s="167"/>
      <c r="F294" s="167"/>
      <c r="G294" s="167"/>
      <c r="H294" s="167"/>
      <c r="I294" s="207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</row>
    <row r="295" spans="1:20" ht="12">
      <c r="A295" s="105"/>
      <c r="B295" s="105"/>
      <c r="C295" s="167"/>
      <c r="D295" s="167"/>
      <c r="E295" s="167"/>
      <c r="F295" s="167"/>
      <c r="G295" s="167"/>
      <c r="H295" s="167"/>
      <c r="I295" s="207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</row>
    <row r="296" spans="1:20" ht="12">
      <c r="A296" s="105"/>
      <c r="B296" s="105"/>
      <c r="C296" s="167"/>
      <c r="D296" s="167"/>
      <c r="E296" s="167"/>
      <c r="F296" s="167"/>
      <c r="G296" s="167"/>
      <c r="H296" s="167"/>
      <c r="I296" s="207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</row>
    <row r="297" spans="1:20" ht="12">
      <c r="A297" s="105"/>
      <c r="B297" s="105"/>
      <c r="C297" s="167"/>
      <c r="D297" s="167"/>
      <c r="E297" s="167"/>
      <c r="F297" s="167"/>
      <c r="G297" s="167"/>
      <c r="H297" s="167"/>
      <c r="I297" s="207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</row>
    <row r="298" spans="1:20" ht="12">
      <c r="A298" s="105"/>
      <c r="B298" s="105"/>
      <c r="C298" s="167"/>
      <c r="D298" s="167"/>
      <c r="E298" s="167"/>
      <c r="F298" s="167"/>
      <c r="G298" s="167"/>
      <c r="H298" s="167"/>
      <c r="I298" s="207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</row>
    <row r="299" spans="1:20" ht="12">
      <c r="A299" s="105"/>
      <c r="B299" s="105"/>
      <c r="C299" s="167"/>
      <c r="D299" s="167"/>
      <c r="E299" s="167"/>
      <c r="F299" s="167"/>
      <c r="G299" s="167"/>
      <c r="H299" s="167"/>
      <c r="I299" s="207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</row>
    <row r="300" spans="1:20" ht="12">
      <c r="A300" s="105"/>
      <c r="B300" s="105"/>
      <c r="C300" s="167"/>
      <c r="D300" s="167"/>
      <c r="E300" s="167"/>
      <c r="F300" s="167"/>
      <c r="G300" s="167"/>
      <c r="H300" s="167"/>
      <c r="I300" s="207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</row>
    <row r="301" spans="1:20" ht="12">
      <c r="A301" s="105"/>
      <c r="B301" s="105"/>
      <c r="C301" s="167"/>
      <c r="D301" s="167"/>
      <c r="E301" s="167"/>
      <c r="F301" s="167"/>
      <c r="G301" s="167"/>
      <c r="H301" s="167"/>
      <c r="I301" s="207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</row>
    <row r="302" spans="1:20" ht="12">
      <c r="A302" s="105"/>
      <c r="B302" s="105"/>
      <c r="C302" s="167"/>
      <c r="D302" s="167"/>
      <c r="E302" s="167"/>
      <c r="F302" s="167"/>
      <c r="G302" s="167"/>
      <c r="H302" s="167"/>
      <c r="I302" s="207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</row>
    <row r="303" spans="1:20" ht="12">
      <c r="A303" s="105"/>
      <c r="B303" s="105"/>
      <c r="C303" s="167"/>
      <c r="D303" s="167"/>
      <c r="E303" s="167"/>
      <c r="F303" s="167"/>
      <c r="G303" s="167"/>
      <c r="H303" s="167"/>
      <c r="I303" s="207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</row>
    <row r="304" spans="1:20" ht="12">
      <c r="A304" s="105"/>
      <c r="B304" s="105"/>
      <c r="C304" s="167"/>
      <c r="D304" s="167"/>
      <c r="E304" s="167"/>
      <c r="F304" s="167"/>
      <c r="G304" s="167"/>
      <c r="H304" s="167"/>
      <c r="I304" s="207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</row>
    <row r="305" spans="1:20" ht="12">
      <c r="A305" s="105"/>
      <c r="B305" s="105"/>
      <c r="C305" s="167"/>
      <c r="D305" s="167"/>
      <c r="E305" s="167"/>
      <c r="F305" s="167"/>
      <c r="G305" s="167"/>
      <c r="H305" s="167"/>
      <c r="I305" s="207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</row>
    <row r="306" spans="1:20" ht="12">
      <c r="A306" s="105"/>
      <c r="B306" s="105"/>
      <c r="C306" s="167"/>
      <c r="D306" s="167"/>
      <c r="E306" s="167"/>
      <c r="F306" s="167"/>
      <c r="G306" s="167"/>
      <c r="H306" s="167"/>
      <c r="I306" s="207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</row>
    <row r="307" spans="1:20" ht="12">
      <c r="A307" s="105"/>
      <c r="B307" s="105"/>
      <c r="C307" s="167"/>
      <c r="D307" s="167"/>
      <c r="E307" s="167"/>
      <c r="F307" s="167"/>
      <c r="G307" s="167"/>
      <c r="H307" s="167"/>
      <c r="I307" s="207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</row>
    <row r="308" spans="1:20" ht="12">
      <c r="A308" s="105"/>
      <c r="B308" s="105"/>
      <c r="C308" s="167"/>
      <c r="D308" s="167"/>
      <c r="E308" s="167"/>
      <c r="F308" s="167"/>
      <c r="G308" s="167"/>
      <c r="H308" s="167"/>
      <c r="I308" s="207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</row>
    <row r="309" spans="1:20" ht="12">
      <c r="A309" s="105"/>
      <c r="B309" s="105"/>
      <c r="C309" s="167"/>
      <c r="D309" s="167"/>
      <c r="E309" s="167"/>
      <c r="F309" s="167"/>
      <c r="G309" s="167"/>
      <c r="H309" s="167"/>
      <c r="I309" s="207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</row>
    <row r="310" spans="1:20" ht="12">
      <c r="A310" s="105"/>
      <c r="B310" s="105"/>
      <c r="C310" s="167"/>
      <c r="D310" s="167"/>
      <c r="E310" s="167"/>
      <c r="F310" s="167"/>
      <c r="G310" s="167"/>
      <c r="H310" s="167"/>
      <c r="I310" s="207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</row>
    <row r="311" spans="1:20" ht="12">
      <c r="A311" s="105"/>
      <c r="B311" s="105"/>
      <c r="C311" s="167"/>
      <c r="D311" s="167"/>
      <c r="E311" s="167"/>
      <c r="F311" s="167"/>
      <c r="G311" s="167"/>
      <c r="H311" s="167"/>
      <c r="I311" s="207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</row>
    <row r="312" spans="1:20" ht="12">
      <c r="A312" s="105"/>
      <c r="B312" s="105"/>
      <c r="C312" s="167"/>
      <c r="D312" s="167"/>
      <c r="E312" s="167"/>
      <c r="F312" s="167"/>
      <c r="G312" s="167"/>
      <c r="H312" s="167"/>
      <c r="I312" s="207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</row>
    <row r="313" spans="1:20" ht="12">
      <c r="A313" s="105"/>
      <c r="B313" s="105"/>
      <c r="C313" s="167"/>
      <c r="D313" s="167"/>
      <c r="E313" s="167"/>
      <c r="F313" s="167"/>
      <c r="G313" s="167"/>
      <c r="H313" s="167"/>
      <c r="I313" s="207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</row>
    <row r="314" spans="1:20" ht="12">
      <c r="A314" s="105"/>
      <c r="B314" s="105"/>
      <c r="C314" s="167"/>
      <c r="D314" s="167"/>
      <c r="E314" s="167"/>
      <c r="F314" s="167"/>
      <c r="G314" s="167"/>
      <c r="H314" s="167"/>
      <c r="I314" s="207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</row>
    <row r="315" spans="1:20" ht="12">
      <c r="A315" s="105"/>
      <c r="B315" s="105"/>
      <c r="C315" s="167"/>
      <c r="D315" s="167"/>
      <c r="E315" s="167"/>
      <c r="F315" s="167"/>
      <c r="G315" s="167"/>
      <c r="H315" s="167"/>
      <c r="I315" s="207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</row>
    <row r="316" spans="1:20" ht="12">
      <c r="A316" s="105"/>
      <c r="B316" s="105"/>
      <c r="C316" s="167"/>
      <c r="D316" s="167"/>
      <c r="E316" s="167"/>
      <c r="F316" s="167"/>
      <c r="G316" s="167"/>
      <c r="H316" s="167"/>
      <c r="I316" s="207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</row>
    <row r="317" spans="1:20" ht="12">
      <c r="A317" s="105"/>
      <c r="B317" s="105"/>
      <c r="C317" s="167"/>
      <c r="D317" s="167"/>
      <c r="E317" s="167"/>
      <c r="F317" s="167"/>
      <c r="G317" s="167"/>
      <c r="H317" s="167"/>
      <c r="I317" s="207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</row>
    <row r="318" spans="1:20" ht="12">
      <c r="A318" s="105"/>
      <c r="B318" s="105"/>
      <c r="C318" s="167"/>
      <c r="D318" s="167"/>
      <c r="E318" s="167"/>
      <c r="F318" s="167"/>
      <c r="G318" s="167"/>
      <c r="H318" s="167"/>
      <c r="I318" s="207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</row>
    <row r="319" spans="1:20" ht="12">
      <c r="A319" s="105"/>
      <c r="B319" s="105"/>
      <c r="C319" s="167"/>
      <c r="D319" s="167"/>
      <c r="E319" s="167"/>
      <c r="F319" s="167"/>
      <c r="G319" s="167"/>
      <c r="H319" s="167"/>
      <c r="I319" s="207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</row>
    <row r="320" spans="1:20" ht="12">
      <c r="A320" s="105"/>
      <c r="B320" s="105"/>
      <c r="C320" s="167"/>
      <c r="D320" s="167"/>
      <c r="E320" s="167"/>
      <c r="F320" s="167"/>
      <c r="G320" s="167"/>
      <c r="H320" s="167"/>
      <c r="I320" s="207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</row>
    <row r="321" spans="1:20" ht="12">
      <c r="A321" s="105"/>
      <c r="B321" s="105"/>
      <c r="C321" s="167"/>
      <c r="D321" s="167"/>
      <c r="E321" s="167"/>
      <c r="F321" s="167"/>
      <c r="G321" s="167"/>
      <c r="H321" s="167"/>
      <c r="I321" s="207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</row>
    <row r="322" spans="1:20" ht="12">
      <c r="A322" s="105"/>
      <c r="B322" s="105"/>
      <c r="C322" s="167"/>
      <c r="D322" s="167"/>
      <c r="E322" s="167"/>
      <c r="F322" s="167"/>
      <c r="G322" s="167"/>
      <c r="H322" s="167"/>
      <c r="I322" s="207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</row>
    <row r="323" spans="1:20" ht="12">
      <c r="A323" s="105"/>
      <c r="B323" s="105"/>
      <c r="C323" s="167"/>
      <c r="D323" s="167"/>
      <c r="E323" s="167"/>
      <c r="F323" s="167"/>
      <c r="G323" s="167"/>
      <c r="H323" s="167"/>
      <c r="I323" s="207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</row>
    <row r="324" spans="1:20" ht="12">
      <c r="A324" s="105"/>
      <c r="B324" s="105"/>
      <c r="C324" s="167"/>
      <c r="D324" s="167"/>
      <c r="E324" s="167"/>
      <c r="F324" s="167"/>
      <c r="G324" s="167"/>
      <c r="H324" s="167"/>
      <c r="I324" s="207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</row>
    <row r="325" spans="1:20" ht="12">
      <c r="A325" s="105"/>
      <c r="B325" s="105"/>
      <c r="C325" s="167"/>
      <c r="D325" s="167"/>
      <c r="E325" s="167"/>
      <c r="F325" s="167"/>
      <c r="G325" s="167"/>
      <c r="H325" s="167"/>
      <c r="I325" s="207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</row>
    <row r="326" spans="1:20" ht="12">
      <c r="A326" s="105"/>
      <c r="B326" s="105"/>
      <c r="C326" s="167"/>
      <c r="D326" s="167"/>
      <c r="E326" s="167"/>
      <c r="F326" s="167"/>
      <c r="G326" s="167"/>
      <c r="H326" s="167"/>
      <c r="I326" s="207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</row>
    <row r="327" spans="1:20" ht="12">
      <c r="A327" s="105"/>
      <c r="B327" s="105"/>
      <c r="C327" s="167"/>
      <c r="D327" s="167"/>
      <c r="E327" s="167"/>
      <c r="F327" s="167"/>
      <c r="G327" s="167"/>
      <c r="H327" s="167"/>
      <c r="I327" s="207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</row>
    <row r="328" spans="1:20" ht="12">
      <c r="A328" s="105"/>
      <c r="B328" s="105"/>
      <c r="C328" s="167"/>
      <c r="D328" s="167"/>
      <c r="E328" s="167"/>
      <c r="F328" s="167"/>
      <c r="G328" s="167"/>
      <c r="H328" s="167"/>
      <c r="I328" s="207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</row>
    <row r="329" spans="1:20" ht="12">
      <c r="A329" s="105"/>
      <c r="B329" s="105"/>
      <c r="C329" s="167"/>
      <c r="D329" s="167"/>
      <c r="E329" s="167"/>
      <c r="F329" s="167"/>
      <c r="G329" s="167"/>
      <c r="H329" s="167"/>
      <c r="I329" s="207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</row>
    <row r="330" spans="1:20" ht="12">
      <c r="A330" s="105"/>
      <c r="B330" s="105"/>
      <c r="C330" s="167"/>
      <c r="D330" s="167"/>
      <c r="E330" s="167"/>
      <c r="F330" s="167"/>
      <c r="G330" s="167"/>
      <c r="H330" s="167"/>
      <c r="I330" s="207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</row>
    <row r="331" spans="1:20" ht="12">
      <c r="A331" s="105"/>
      <c r="B331" s="105"/>
      <c r="C331" s="167"/>
      <c r="D331" s="167"/>
      <c r="E331" s="167"/>
      <c r="F331" s="167"/>
      <c r="G331" s="167"/>
      <c r="H331" s="167"/>
      <c r="I331" s="207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</row>
    <row r="332" spans="1:20" ht="12">
      <c r="A332" s="105"/>
      <c r="B332" s="105"/>
      <c r="C332" s="167"/>
      <c r="D332" s="167"/>
      <c r="E332" s="167"/>
      <c r="F332" s="167"/>
      <c r="G332" s="167"/>
      <c r="H332" s="167"/>
      <c r="I332" s="207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</row>
    <row r="333" spans="1:20" ht="12">
      <c r="A333" s="105"/>
      <c r="B333" s="105"/>
      <c r="C333" s="167"/>
      <c r="D333" s="167"/>
      <c r="E333" s="167"/>
      <c r="F333" s="167"/>
      <c r="G333" s="167"/>
      <c r="H333" s="167"/>
      <c r="I333" s="207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</row>
    <row r="334" spans="1:20" ht="12">
      <c r="A334" s="105"/>
      <c r="B334" s="105"/>
      <c r="C334" s="167"/>
      <c r="D334" s="167"/>
      <c r="E334" s="167"/>
      <c r="F334" s="167"/>
      <c r="G334" s="167"/>
      <c r="H334" s="167"/>
      <c r="I334" s="207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</row>
    <row r="335" spans="1:20" ht="12">
      <c r="A335" s="105"/>
      <c r="B335" s="105"/>
      <c r="C335" s="167"/>
      <c r="D335" s="167"/>
      <c r="E335" s="167"/>
      <c r="F335" s="167"/>
      <c r="G335" s="167"/>
      <c r="H335" s="167"/>
      <c r="I335" s="207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</row>
    <row r="336" spans="1:20" ht="12">
      <c r="A336" s="105"/>
      <c r="B336" s="105"/>
      <c r="C336" s="167"/>
      <c r="D336" s="167"/>
      <c r="E336" s="167"/>
      <c r="F336" s="167"/>
      <c r="G336" s="167"/>
      <c r="H336" s="167"/>
      <c r="I336" s="207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</row>
    <row r="337" spans="1:20" ht="12">
      <c r="A337" s="105"/>
      <c r="B337" s="105"/>
      <c r="C337" s="167"/>
      <c r="D337" s="167"/>
      <c r="E337" s="167"/>
      <c r="F337" s="167"/>
      <c r="G337" s="167"/>
      <c r="H337" s="167"/>
      <c r="I337" s="207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</row>
    <row r="338" spans="1:20" ht="12">
      <c r="A338" s="105"/>
      <c r="B338" s="105"/>
      <c r="C338" s="167"/>
      <c r="D338" s="167"/>
      <c r="E338" s="167"/>
      <c r="F338" s="167"/>
      <c r="G338" s="167"/>
      <c r="H338" s="167"/>
      <c r="I338" s="207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</row>
    <row r="339" spans="1:20" ht="12">
      <c r="A339" s="105"/>
      <c r="B339" s="105"/>
      <c r="C339" s="167"/>
      <c r="D339" s="167"/>
      <c r="E339" s="167"/>
      <c r="F339" s="167"/>
      <c r="G339" s="167"/>
      <c r="H339" s="167"/>
      <c r="I339" s="207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</row>
    <row r="340" spans="1:20" ht="12">
      <c r="A340" s="105"/>
      <c r="B340" s="105"/>
      <c r="C340" s="167"/>
      <c r="D340" s="167"/>
      <c r="E340" s="167"/>
      <c r="F340" s="167"/>
      <c r="G340" s="167"/>
      <c r="H340" s="167"/>
      <c r="I340" s="207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</row>
    <row r="341" spans="1:20" ht="12">
      <c r="A341" s="105"/>
      <c r="B341" s="105"/>
      <c r="C341" s="167"/>
      <c r="D341" s="167"/>
      <c r="E341" s="167"/>
      <c r="F341" s="167"/>
      <c r="G341" s="167"/>
      <c r="H341" s="167"/>
      <c r="I341" s="207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</row>
    <row r="342" spans="1:20" ht="12">
      <c r="A342" s="105"/>
      <c r="B342" s="105"/>
      <c r="C342" s="167"/>
      <c r="D342" s="167"/>
      <c r="E342" s="167"/>
      <c r="F342" s="167"/>
      <c r="G342" s="167"/>
      <c r="H342" s="167"/>
      <c r="I342" s="207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</row>
    <row r="343" spans="1:20" ht="12">
      <c r="A343" s="105"/>
      <c r="B343" s="105"/>
      <c r="C343" s="167"/>
      <c r="D343" s="167"/>
      <c r="E343" s="167"/>
      <c r="F343" s="167"/>
      <c r="G343" s="167"/>
      <c r="H343" s="167"/>
      <c r="I343" s="207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</row>
    <row r="344" spans="1:20" ht="12">
      <c r="A344" s="105"/>
      <c r="B344" s="105"/>
      <c r="C344" s="167"/>
      <c r="D344" s="167"/>
      <c r="E344" s="167"/>
      <c r="F344" s="167"/>
      <c r="G344" s="167"/>
      <c r="H344" s="167"/>
      <c r="I344" s="207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</row>
    <row r="345" spans="1:20" ht="12">
      <c r="A345" s="105"/>
      <c r="B345" s="105"/>
      <c r="C345" s="167"/>
      <c r="D345" s="167"/>
      <c r="E345" s="167"/>
      <c r="F345" s="167"/>
      <c r="G345" s="167"/>
      <c r="H345" s="167"/>
      <c r="I345" s="207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</row>
    <row r="346" spans="1:20" ht="12">
      <c r="A346" s="105"/>
      <c r="B346" s="105"/>
      <c r="C346" s="167"/>
      <c r="D346" s="167"/>
      <c r="E346" s="167"/>
      <c r="F346" s="167"/>
      <c r="G346" s="167"/>
      <c r="H346" s="167"/>
      <c r="I346" s="207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</row>
    <row r="347" spans="1:20" ht="12">
      <c r="A347" s="105"/>
      <c r="B347" s="105"/>
      <c r="C347" s="167"/>
      <c r="D347" s="167"/>
      <c r="E347" s="167"/>
      <c r="F347" s="167"/>
      <c r="G347" s="167"/>
      <c r="H347" s="167"/>
      <c r="I347" s="207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</row>
    <row r="348" spans="1:20" ht="12">
      <c r="A348" s="105"/>
      <c r="B348" s="105"/>
      <c r="C348" s="167"/>
      <c r="D348" s="167"/>
      <c r="E348" s="167"/>
      <c r="F348" s="167"/>
      <c r="G348" s="167"/>
      <c r="H348" s="167"/>
      <c r="I348" s="207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</row>
    <row r="349" spans="1:20" ht="12">
      <c r="A349" s="105"/>
      <c r="B349" s="105"/>
      <c r="C349" s="167"/>
      <c r="D349" s="167"/>
      <c r="E349" s="167"/>
      <c r="F349" s="167"/>
      <c r="G349" s="167"/>
      <c r="H349" s="167"/>
      <c r="I349" s="207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</row>
    <row r="350" spans="1:20" ht="12">
      <c r="A350" s="105"/>
      <c r="B350" s="105"/>
      <c r="C350" s="167"/>
      <c r="D350" s="167"/>
      <c r="E350" s="167"/>
      <c r="F350" s="167"/>
      <c r="G350" s="167"/>
      <c r="H350" s="167"/>
      <c r="I350" s="207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</row>
    <row r="351" spans="1:20" ht="12">
      <c r="A351" s="105"/>
      <c r="B351" s="105"/>
      <c r="C351" s="167"/>
      <c r="D351" s="167"/>
      <c r="E351" s="167"/>
      <c r="F351" s="167"/>
      <c r="G351" s="167"/>
      <c r="H351" s="167"/>
      <c r="I351" s="207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</row>
    <row r="352" spans="1:17" ht="12">
      <c r="A352" s="105"/>
      <c r="B352" s="105"/>
      <c r="C352" s="167"/>
      <c r="D352" s="167"/>
      <c r="E352" s="167"/>
      <c r="F352" s="167"/>
      <c r="G352" s="167"/>
      <c r="H352" s="167"/>
      <c r="I352" s="207"/>
      <c r="J352" s="105"/>
      <c r="K352" s="105"/>
      <c r="L352" s="105"/>
      <c r="M352" s="105"/>
      <c r="N352" s="105"/>
      <c r="O352" s="105"/>
      <c r="P352" s="105"/>
      <c r="Q352" s="105"/>
    </row>
    <row r="353" ht="12">
      <c r="I353" s="206"/>
    </row>
    <row r="354" ht="12">
      <c r="I354" s="206"/>
    </row>
    <row r="355" ht="12">
      <c r="I355" s="206"/>
    </row>
    <row r="356" ht="12">
      <c r="I356" s="206"/>
    </row>
    <row r="357" ht="12">
      <c r="I357" s="206"/>
    </row>
    <row r="358" ht="12">
      <c r="I358" s="206"/>
    </row>
    <row r="359" ht="12">
      <c r="I359" s="206"/>
    </row>
    <row r="360" ht="12">
      <c r="I360" s="206"/>
    </row>
    <row r="361" ht="12">
      <c r="I361" s="206"/>
    </row>
    <row r="362" ht="12">
      <c r="I362" s="206"/>
    </row>
    <row r="363" ht="12">
      <c r="I363" s="206"/>
    </row>
    <row r="364" ht="12">
      <c r="I364" s="206"/>
    </row>
    <row r="365" ht="12">
      <c r="I365" s="206"/>
    </row>
    <row r="366" ht="12">
      <c r="I366" s="206"/>
    </row>
    <row r="367" ht="12">
      <c r="I367" s="206"/>
    </row>
    <row r="368" ht="12">
      <c r="I368" s="206"/>
    </row>
    <row r="369" ht="12">
      <c r="I369" s="206"/>
    </row>
    <row r="370" ht="12">
      <c r="I370" s="206"/>
    </row>
    <row r="371" ht="12">
      <c r="I371" s="206"/>
    </row>
    <row r="372" ht="12">
      <c r="I372" s="206"/>
    </row>
    <row r="373" ht="12">
      <c r="I373" s="206"/>
    </row>
    <row r="374" ht="12">
      <c r="I374" s="206"/>
    </row>
    <row r="375" ht="12">
      <c r="I375" s="206"/>
    </row>
    <row r="376" ht="12">
      <c r="I376" s="206"/>
    </row>
    <row r="377" ht="12">
      <c r="I377" s="206"/>
    </row>
    <row r="378" ht="12">
      <c r="I378" s="206"/>
    </row>
    <row r="379" ht="12">
      <c r="I379" s="206"/>
    </row>
    <row r="380" ht="12">
      <c r="I380" s="206"/>
    </row>
    <row r="381" ht="12">
      <c r="I381" s="206"/>
    </row>
    <row r="382" ht="12">
      <c r="I382" s="206"/>
    </row>
    <row r="383" ht="12">
      <c r="I383" s="206"/>
    </row>
    <row r="384" ht="12">
      <c r="I384" s="206"/>
    </row>
    <row r="385" ht="12">
      <c r="I385" s="206"/>
    </row>
    <row r="386" ht="12">
      <c r="I386" s="206"/>
    </row>
    <row r="387" ht="12">
      <c r="I387" s="206"/>
    </row>
    <row r="388" ht="12">
      <c r="I388" s="206"/>
    </row>
    <row r="389" ht="12">
      <c r="I389" s="206"/>
    </row>
    <row r="390" ht="12">
      <c r="I390" s="206"/>
    </row>
    <row r="391" ht="12">
      <c r="I391" s="206"/>
    </row>
    <row r="392" ht="12">
      <c r="I392" s="206"/>
    </row>
    <row r="393" ht="12">
      <c r="I393" s="206"/>
    </row>
    <row r="394" ht="12">
      <c r="I394" s="206"/>
    </row>
    <row r="395" ht="12">
      <c r="I395" s="206"/>
    </row>
    <row r="396" ht="12">
      <c r="I396" s="206"/>
    </row>
    <row r="397" ht="12">
      <c r="I397" s="206"/>
    </row>
    <row r="398" ht="12">
      <c r="I398" s="206"/>
    </row>
    <row r="399" ht="12">
      <c r="I399" s="206"/>
    </row>
    <row r="400" ht="12">
      <c r="I400" s="206"/>
    </row>
    <row r="401" ht="12">
      <c r="I401" s="206"/>
    </row>
    <row r="402" ht="12">
      <c r="I402" s="206"/>
    </row>
    <row r="403" ht="12">
      <c r="I403" s="206"/>
    </row>
    <row r="404" ht="12">
      <c r="I404" s="206"/>
    </row>
    <row r="405" ht="12">
      <c r="I405" s="206"/>
    </row>
    <row r="406" ht="12">
      <c r="I406" s="206"/>
    </row>
    <row r="407" ht="12">
      <c r="I407" s="206"/>
    </row>
    <row r="408" ht="12">
      <c r="I408" s="206"/>
    </row>
    <row r="409" ht="12">
      <c r="I409" s="206"/>
    </row>
    <row r="410" ht="12">
      <c r="I410" s="206"/>
    </row>
    <row r="411" ht="12">
      <c r="I411" s="206"/>
    </row>
    <row r="412" ht="12">
      <c r="I412" s="206"/>
    </row>
    <row r="413" ht="12">
      <c r="I413" s="206"/>
    </row>
    <row r="414" ht="12">
      <c r="I414" s="206"/>
    </row>
  </sheetData>
  <sheetProtection/>
  <mergeCells count="165">
    <mergeCell ref="D217:E217"/>
    <mergeCell ref="D209:E209"/>
    <mergeCell ref="D210:E210"/>
    <mergeCell ref="D211:E211"/>
    <mergeCell ref="A216:B216"/>
    <mergeCell ref="A217:B217"/>
    <mergeCell ref="D212:E212"/>
    <mergeCell ref="D213:E213"/>
    <mergeCell ref="D214:E214"/>
    <mergeCell ref="D215:E215"/>
    <mergeCell ref="D216:E216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191:E191"/>
    <mergeCell ref="D193:E193"/>
    <mergeCell ref="D194:E194"/>
    <mergeCell ref="D195:E195"/>
    <mergeCell ref="D196:E196"/>
    <mergeCell ref="D192:E192"/>
    <mergeCell ref="D184:E184"/>
    <mergeCell ref="D185:E185"/>
    <mergeCell ref="D187:E187"/>
    <mergeCell ref="D188:E188"/>
    <mergeCell ref="D189:E189"/>
    <mergeCell ref="D190:E190"/>
    <mergeCell ref="A123:B123"/>
    <mergeCell ref="D131:E131"/>
    <mergeCell ref="D126:E126"/>
    <mergeCell ref="D127:E127"/>
    <mergeCell ref="D128:E128"/>
    <mergeCell ref="D129:E129"/>
    <mergeCell ref="A185:B185"/>
    <mergeCell ref="D186:E186"/>
    <mergeCell ref="D14:E14"/>
    <mergeCell ref="A32:B32"/>
    <mergeCell ref="A44:B44"/>
    <mergeCell ref="A57:B57"/>
    <mergeCell ref="A63:B63"/>
    <mergeCell ref="A72:B72"/>
    <mergeCell ref="A73:B73"/>
    <mergeCell ref="A109:B109"/>
    <mergeCell ref="D224:E224"/>
    <mergeCell ref="D225:E225"/>
    <mergeCell ref="O219:P219"/>
    <mergeCell ref="O220:P220"/>
    <mergeCell ref="D174:E174"/>
    <mergeCell ref="D175:E175"/>
    <mergeCell ref="D176:E176"/>
    <mergeCell ref="D177:E177"/>
    <mergeCell ref="D178:E178"/>
    <mergeCell ref="D179:E179"/>
    <mergeCell ref="D67:E67"/>
    <mergeCell ref="D68:E68"/>
    <mergeCell ref="D69:E69"/>
    <mergeCell ref="D70:E70"/>
    <mergeCell ref="D71:E71"/>
    <mergeCell ref="J223:L223"/>
    <mergeCell ref="D180:E180"/>
    <mergeCell ref="D181:E181"/>
    <mergeCell ref="D182:E182"/>
    <mergeCell ref="D183:E183"/>
    <mergeCell ref="D54:E54"/>
    <mergeCell ref="D55:E55"/>
    <mergeCell ref="D46:E46"/>
    <mergeCell ref="D73:E73"/>
    <mergeCell ref="D60:E60"/>
    <mergeCell ref="D61:E61"/>
    <mergeCell ref="D62:E62"/>
    <mergeCell ref="D63:E63"/>
    <mergeCell ref="D65:E65"/>
    <mergeCell ref="D66:E66"/>
    <mergeCell ref="D42:E42"/>
    <mergeCell ref="D43:E43"/>
    <mergeCell ref="D44:E44"/>
    <mergeCell ref="D51:E51"/>
    <mergeCell ref="D52:E52"/>
    <mergeCell ref="D53:E53"/>
    <mergeCell ref="D36:E36"/>
    <mergeCell ref="D37:E37"/>
    <mergeCell ref="D34:E34"/>
    <mergeCell ref="D38:E38"/>
    <mergeCell ref="D39:E39"/>
    <mergeCell ref="D40:E40"/>
    <mergeCell ref="D28:E28"/>
    <mergeCell ref="D29:E29"/>
    <mergeCell ref="D30:E30"/>
    <mergeCell ref="D31:E31"/>
    <mergeCell ref="D32:E32"/>
    <mergeCell ref="D35:E35"/>
    <mergeCell ref="D22:E22"/>
    <mergeCell ref="D23:E23"/>
    <mergeCell ref="D24:E24"/>
    <mergeCell ref="D25:E25"/>
    <mergeCell ref="D26:E26"/>
    <mergeCell ref="D27:E27"/>
    <mergeCell ref="D4:E4"/>
    <mergeCell ref="D5:E5"/>
    <mergeCell ref="D6:E6"/>
    <mergeCell ref="D7:E7"/>
    <mergeCell ref="B224:B225"/>
    <mergeCell ref="A171:B171"/>
    <mergeCell ref="A186:B186"/>
    <mergeCell ref="A219:B219"/>
    <mergeCell ref="C220:C221"/>
    <mergeCell ref="A59:B59"/>
    <mergeCell ref="D171:E171"/>
    <mergeCell ref="D172:E172"/>
    <mergeCell ref="D173:E173"/>
    <mergeCell ref="A111:B111"/>
    <mergeCell ref="K125:L125"/>
    <mergeCell ref="A126:B126"/>
    <mergeCell ref="A131:B131"/>
    <mergeCell ref="A124:B124"/>
    <mergeCell ref="A129:B129"/>
    <mergeCell ref="A169:B169"/>
    <mergeCell ref="D57:E57"/>
    <mergeCell ref="D59:E59"/>
    <mergeCell ref="D72:E72"/>
    <mergeCell ref="G156:G168"/>
    <mergeCell ref="R41:R44"/>
    <mergeCell ref="R46:Y46"/>
    <mergeCell ref="R47:Y47"/>
    <mergeCell ref="K156:K168"/>
    <mergeCell ref="J130:L130"/>
    <mergeCell ref="D41:E41"/>
    <mergeCell ref="D10:E10"/>
    <mergeCell ref="D16:E16"/>
    <mergeCell ref="D17:E17"/>
    <mergeCell ref="A65:B65"/>
    <mergeCell ref="A75:B75"/>
    <mergeCell ref="D47:E47"/>
    <mergeCell ref="D48:E48"/>
    <mergeCell ref="D49:E49"/>
    <mergeCell ref="D50:E50"/>
    <mergeCell ref="D56:E56"/>
    <mergeCell ref="A16:B16"/>
    <mergeCell ref="A34:B34"/>
    <mergeCell ref="R38:R40"/>
    <mergeCell ref="D11:E11"/>
    <mergeCell ref="D12:E12"/>
    <mergeCell ref="D13:E13"/>
    <mergeCell ref="D18:E18"/>
    <mergeCell ref="D19:E19"/>
    <mergeCell ref="D20:E20"/>
    <mergeCell ref="D21:E21"/>
    <mergeCell ref="J8:L8"/>
    <mergeCell ref="N3:P3"/>
    <mergeCell ref="J110:L110"/>
    <mergeCell ref="A46:B46"/>
    <mergeCell ref="R1:Y1"/>
    <mergeCell ref="B2:D2"/>
    <mergeCell ref="R3:Y3"/>
    <mergeCell ref="A4:B4"/>
    <mergeCell ref="T9:V9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zoomScale="85" zoomScaleNormal="85" workbookViewId="0" topLeftCell="A22">
      <selection activeCell="W12" sqref="W12"/>
    </sheetView>
  </sheetViews>
  <sheetFormatPr defaultColWidth="11.421875" defaultRowHeight="12.75"/>
  <cols>
    <col min="1" max="1" width="21.140625" style="0" customWidth="1"/>
    <col min="2" max="2" width="40.421875" style="0" customWidth="1"/>
    <col min="3" max="3" width="7.421875" style="298" bestFit="1" customWidth="1"/>
    <col min="4" max="4" width="8.8515625" style="298" customWidth="1"/>
    <col min="5" max="5" width="8.00390625" style="298" customWidth="1"/>
    <col min="6" max="6" width="8.28125" style="298" customWidth="1"/>
    <col min="7" max="8" width="6.00390625" style="298" customWidth="1"/>
    <col min="9" max="9" width="8.421875" style="215" bestFit="1" customWidth="1"/>
    <col min="10" max="10" width="10.7109375" style="0" bestFit="1" customWidth="1"/>
    <col min="11" max="11" width="14.28125" style="0" bestFit="1" customWidth="1"/>
    <col min="12" max="12" width="15.140625" style="0" customWidth="1"/>
    <col min="13" max="13" width="20.421875" style="0" customWidth="1"/>
    <col min="14" max="14" width="11.7109375" style="0" customWidth="1"/>
    <col min="15" max="15" width="8.7109375" style="0" customWidth="1"/>
    <col min="16" max="16" width="6.8515625" style="0" bestFit="1" customWidth="1"/>
    <col min="17" max="17" width="5.421875" style="0" bestFit="1" customWidth="1"/>
    <col min="18" max="18" width="7.00390625" style="0" bestFit="1" customWidth="1"/>
    <col min="19" max="19" width="4.7109375" style="0" customWidth="1"/>
    <col min="20" max="20" width="7.140625" style="0" bestFit="1" customWidth="1"/>
  </cols>
  <sheetData>
    <row r="1" spans="1:20" ht="15.75" thickBot="1">
      <c r="A1" s="231" t="s">
        <v>531</v>
      </c>
      <c r="C1" s="167"/>
      <c r="D1" s="167"/>
      <c r="E1" s="167"/>
      <c r="F1" s="167"/>
      <c r="G1" s="167"/>
      <c r="H1" s="167"/>
      <c r="I1" s="207"/>
      <c r="J1" s="167"/>
      <c r="K1" s="167"/>
      <c r="L1" s="167"/>
      <c r="M1" s="656" t="s">
        <v>18</v>
      </c>
      <c r="N1" s="657"/>
      <c r="O1" s="657"/>
      <c r="P1" s="657"/>
      <c r="Q1" s="657"/>
      <c r="R1" s="657"/>
      <c r="S1" s="657"/>
      <c r="T1" s="658"/>
    </row>
    <row r="2" spans="1:20" ht="15.75" customHeight="1" hidden="1">
      <c r="A2" s="107"/>
      <c r="B2" s="715" t="s">
        <v>127</v>
      </c>
      <c r="C2" s="715"/>
      <c r="D2" s="715"/>
      <c r="E2" s="167"/>
      <c r="F2" s="167"/>
      <c r="G2" s="167"/>
      <c r="H2" s="167"/>
      <c r="I2" s="207"/>
      <c r="J2" s="167"/>
      <c r="K2" s="167"/>
      <c r="L2" s="167"/>
      <c r="M2" s="273"/>
      <c r="N2" s="274"/>
      <c r="O2" s="274"/>
      <c r="P2" s="274"/>
      <c r="Q2" s="274"/>
      <c r="R2" s="274"/>
      <c r="S2" s="274"/>
      <c r="T2" s="551"/>
    </row>
    <row r="3" spans="1:20" ht="15.75" thickBot="1">
      <c r="A3" s="104"/>
      <c r="E3" s="105" t="s">
        <v>543</v>
      </c>
      <c r="F3" s="167"/>
      <c r="G3" s="167"/>
      <c r="H3" s="167"/>
      <c r="I3" s="207"/>
      <c r="J3" s="167"/>
      <c r="K3" s="167"/>
      <c r="L3" s="167"/>
      <c r="M3" s="662" t="s">
        <v>547</v>
      </c>
      <c r="N3" s="708"/>
      <c r="O3" s="708"/>
      <c r="P3" s="708"/>
      <c r="Q3" s="708"/>
      <c r="R3" s="708"/>
      <c r="S3" s="708"/>
      <c r="T3" s="709"/>
    </row>
    <row r="4" spans="1:21" ht="15">
      <c r="A4" s="735" t="s">
        <v>128</v>
      </c>
      <c r="B4" s="736"/>
      <c r="C4" s="331" t="s">
        <v>87</v>
      </c>
      <c r="D4" s="331" t="s">
        <v>88</v>
      </c>
      <c r="E4" s="215"/>
      <c r="F4" s="215"/>
      <c r="G4" s="167"/>
      <c r="H4" s="167"/>
      <c r="I4" s="207"/>
      <c r="J4" s="167"/>
      <c r="K4" s="167"/>
      <c r="L4" s="167"/>
      <c r="M4" s="91" t="s">
        <v>99</v>
      </c>
      <c r="N4" s="92" t="s">
        <v>100</v>
      </c>
      <c r="O4" s="320" t="s">
        <v>87</v>
      </c>
      <c r="P4" s="275" t="s">
        <v>88</v>
      </c>
      <c r="Q4" s="275" t="s">
        <v>89</v>
      </c>
      <c r="R4" s="275" t="s">
        <v>90</v>
      </c>
      <c r="S4" s="275" t="s">
        <v>17</v>
      </c>
      <c r="T4" s="569" t="s">
        <v>117</v>
      </c>
      <c r="U4" s="39"/>
    </row>
    <row r="5" spans="1:20" ht="12">
      <c r="A5" s="108" t="s">
        <v>477</v>
      </c>
      <c r="B5" s="109" t="s">
        <v>130</v>
      </c>
      <c r="C5" s="218">
        <v>80</v>
      </c>
      <c r="D5" s="110"/>
      <c r="E5" s="95" t="s">
        <v>535</v>
      </c>
      <c r="F5" s="215"/>
      <c r="G5" s="167"/>
      <c r="H5" s="167"/>
      <c r="I5" s="106"/>
      <c r="J5" s="167"/>
      <c r="K5" s="167"/>
      <c r="L5" s="167"/>
      <c r="M5" s="270" t="s">
        <v>119</v>
      </c>
      <c r="N5" s="86" t="s">
        <v>105</v>
      </c>
      <c r="O5" s="370">
        <f aca="true" t="shared" si="0" ref="O5:T6">C130</f>
        <v>40</v>
      </c>
      <c r="P5" s="370">
        <f t="shared" si="0"/>
        <v>20</v>
      </c>
      <c r="Q5" s="370">
        <f t="shared" si="0"/>
        <v>260</v>
      </c>
      <c r="R5" s="370">
        <f t="shared" si="0"/>
        <v>550</v>
      </c>
      <c r="S5" s="370">
        <f t="shared" si="0"/>
        <v>35</v>
      </c>
      <c r="T5" s="570">
        <f t="shared" si="0"/>
        <v>25</v>
      </c>
    </row>
    <row r="6" spans="1:20" ht="12">
      <c r="A6" s="108" t="s">
        <v>478</v>
      </c>
      <c r="B6" s="109"/>
      <c r="C6" s="305">
        <v>102</v>
      </c>
      <c r="D6" s="305">
        <v>130</v>
      </c>
      <c r="E6" s="215"/>
      <c r="F6" s="215"/>
      <c r="G6" s="167"/>
      <c r="H6" s="167"/>
      <c r="I6" s="207"/>
      <c r="J6" s="167"/>
      <c r="K6" s="167"/>
      <c r="L6" s="167"/>
      <c r="M6" s="271"/>
      <c r="N6" s="89" t="s">
        <v>106</v>
      </c>
      <c r="O6" s="318">
        <f t="shared" si="0"/>
        <v>159</v>
      </c>
      <c r="P6" s="318">
        <f t="shared" si="0"/>
        <v>167</v>
      </c>
      <c r="Q6" s="318">
        <f t="shared" si="0"/>
        <v>154</v>
      </c>
      <c r="R6" s="318">
        <f t="shared" si="0"/>
        <v>31</v>
      </c>
      <c r="S6" s="318">
        <f t="shared" si="0"/>
        <v>14</v>
      </c>
      <c r="T6" s="570">
        <f t="shared" si="0"/>
        <v>15</v>
      </c>
    </row>
    <row r="7" spans="1:20" ht="12">
      <c r="A7" s="108" t="s">
        <v>131</v>
      </c>
      <c r="B7" s="109" t="s">
        <v>132</v>
      </c>
      <c r="C7" s="290"/>
      <c r="D7" s="291">
        <v>58</v>
      </c>
      <c r="E7" s="292"/>
      <c r="F7" s="292"/>
      <c r="G7" s="166"/>
      <c r="H7" s="166"/>
      <c r="I7" s="161"/>
      <c r="J7" s="166"/>
      <c r="K7" s="166"/>
      <c r="L7" s="167"/>
      <c r="M7" s="271"/>
      <c r="N7" s="87" t="s">
        <v>13</v>
      </c>
      <c r="O7" s="318">
        <f>C218+C65</f>
        <v>596</v>
      </c>
      <c r="P7" s="318">
        <f>D218+D65</f>
        <v>542</v>
      </c>
      <c r="Q7" s="318">
        <f>E218+E65</f>
        <v>687</v>
      </c>
      <c r="R7" s="318">
        <f>F218+F65</f>
        <v>466</v>
      </c>
      <c r="S7" s="318" t="e">
        <f>K219</f>
        <v>#N/A</v>
      </c>
      <c r="T7" s="570">
        <f>H65+H218</f>
        <v>66</v>
      </c>
    </row>
    <row r="8" spans="1:20" ht="15.75" customHeight="1">
      <c r="A8" s="104"/>
      <c r="B8" s="104"/>
      <c r="C8" s="292"/>
      <c r="D8" s="292"/>
      <c r="E8" s="292"/>
      <c r="F8" s="292"/>
      <c r="G8" s="166"/>
      <c r="H8" s="166"/>
      <c r="I8" s="347"/>
      <c r="J8" s="710" t="s">
        <v>494</v>
      </c>
      <c r="K8" s="710"/>
      <c r="L8" s="349"/>
      <c r="M8" s="271"/>
      <c r="N8" s="87" t="s">
        <v>52</v>
      </c>
      <c r="O8" s="318" t="e">
        <f>C188</f>
        <v>#N/A</v>
      </c>
      <c r="P8" s="318" t="e">
        <f>D188</f>
        <v>#N/A</v>
      </c>
      <c r="Q8" s="318" t="e">
        <f>E188</f>
        <v>#N/A</v>
      </c>
      <c r="R8" s="318">
        <f>F188</f>
        <v>151</v>
      </c>
      <c r="S8" s="319"/>
      <c r="T8" s="570" t="e">
        <f>H188</f>
        <v>#N/A</v>
      </c>
    </row>
    <row r="9" spans="1:20" ht="15">
      <c r="A9" s="735" t="s">
        <v>133</v>
      </c>
      <c r="B9" s="762"/>
      <c r="C9" s="293"/>
      <c r="D9" s="293"/>
      <c r="E9" s="332" t="s">
        <v>89</v>
      </c>
      <c r="F9" s="332" t="s">
        <v>90</v>
      </c>
      <c r="G9" s="148" t="s">
        <v>17</v>
      </c>
      <c r="H9" s="148" t="s">
        <v>134</v>
      </c>
      <c r="I9" s="347"/>
      <c r="J9" s="350" t="s">
        <v>491</v>
      </c>
      <c r="K9" s="350" t="s">
        <v>492</v>
      </c>
      <c r="L9" s="349"/>
      <c r="M9" s="271"/>
      <c r="N9" s="90" t="s">
        <v>16</v>
      </c>
      <c r="O9" s="716">
        <f>C172</f>
        <v>860</v>
      </c>
      <c r="P9" s="717"/>
      <c r="Q9" s="718"/>
      <c r="R9" s="318">
        <f>F172</f>
        <v>189</v>
      </c>
      <c r="S9" s="319"/>
      <c r="T9" s="570">
        <f>H172</f>
        <v>145</v>
      </c>
    </row>
    <row r="10" spans="1:20" ht="12">
      <c r="A10" s="123" t="s">
        <v>129</v>
      </c>
      <c r="B10" s="124" t="s">
        <v>130</v>
      </c>
      <c r="C10" s="293"/>
      <c r="D10" s="293"/>
      <c r="E10" s="145">
        <v>57</v>
      </c>
      <c r="F10" s="145">
        <v>11</v>
      </c>
      <c r="G10" s="217">
        <v>2</v>
      </c>
      <c r="H10" s="336"/>
      <c r="I10" s="101" t="s">
        <v>135</v>
      </c>
      <c r="J10" s="547">
        <f>IF(I10="*",G10,0)</f>
        <v>0</v>
      </c>
      <c r="K10" s="547">
        <f>IF(I10="**",G10,0)</f>
        <v>2</v>
      </c>
      <c r="L10" s="349"/>
      <c r="M10" s="271"/>
      <c r="N10" s="224" t="s">
        <v>472</v>
      </c>
      <c r="O10" s="318">
        <f aca="true" t="shared" si="1" ref="O10:T10">C59</f>
        <v>314</v>
      </c>
      <c r="P10" s="318">
        <f t="shared" si="1"/>
        <v>97</v>
      </c>
      <c r="Q10" s="318">
        <f t="shared" si="1"/>
        <v>169</v>
      </c>
      <c r="R10" s="318">
        <f t="shared" si="1"/>
        <v>43</v>
      </c>
      <c r="S10" s="318">
        <f t="shared" si="1"/>
        <v>28</v>
      </c>
      <c r="T10" s="570">
        <f t="shared" si="1"/>
        <v>11</v>
      </c>
    </row>
    <row r="11" spans="1:20" ht="12">
      <c r="A11" s="108" t="s">
        <v>136</v>
      </c>
      <c r="B11" s="128" t="s">
        <v>137</v>
      </c>
      <c r="C11" s="294"/>
      <c r="D11" s="293"/>
      <c r="E11" s="500">
        <v>37</v>
      </c>
      <c r="F11" s="145">
        <v>37</v>
      </c>
      <c r="G11" s="145">
        <v>4</v>
      </c>
      <c r="H11" s="153"/>
      <c r="I11" s="101" t="s">
        <v>138</v>
      </c>
      <c r="J11" s="547">
        <f>IF(I11="*",G11,0)</f>
        <v>4</v>
      </c>
      <c r="K11" s="547">
        <f>IF(I11="**",G11,0)</f>
        <v>0</v>
      </c>
      <c r="L11" s="349"/>
      <c r="M11" s="272"/>
      <c r="N11" s="88" t="s">
        <v>91</v>
      </c>
      <c r="O11" s="577" t="e">
        <f>SUM(O5:O10)-O9</f>
        <v>#N/A</v>
      </c>
      <c r="P11" s="577" t="e">
        <f>SUM(P5:P10)</f>
        <v>#N/A</v>
      </c>
      <c r="Q11" s="577" t="e">
        <f>SUM(Q5:Q10)</f>
        <v>#N/A</v>
      </c>
      <c r="R11" s="577">
        <f>SUM(R5:R10)</f>
        <v>1430</v>
      </c>
      <c r="S11" s="577" t="e">
        <f>SUM(S5:S10)</f>
        <v>#N/A</v>
      </c>
      <c r="T11" s="578" t="e">
        <f>SUM(T5:T10)</f>
        <v>#N/A</v>
      </c>
    </row>
    <row r="12" spans="1:20" ht="12">
      <c r="A12" s="108" t="s">
        <v>514</v>
      </c>
      <c r="B12" s="128" t="s">
        <v>515</v>
      </c>
      <c r="C12" s="459"/>
      <c r="D12" s="459"/>
      <c r="E12" s="181"/>
      <c r="F12" s="145">
        <v>6</v>
      </c>
      <c r="G12" s="145">
        <v>2</v>
      </c>
      <c r="H12" s="536">
        <v>1</v>
      </c>
      <c r="I12" s="101"/>
      <c r="J12" s="547"/>
      <c r="K12" s="547"/>
      <c r="L12" s="349"/>
      <c r="M12" s="270" t="s">
        <v>118</v>
      </c>
      <c r="N12" s="306" t="s">
        <v>32</v>
      </c>
      <c r="O12" s="318">
        <f>C112</f>
        <v>1143</v>
      </c>
      <c r="P12" s="318">
        <f>D112</f>
        <v>609</v>
      </c>
      <c r="Q12" s="318">
        <f>F112</f>
        <v>846</v>
      </c>
      <c r="R12" s="318">
        <f>G112</f>
        <v>183</v>
      </c>
      <c r="S12" s="318">
        <f>H112</f>
        <v>95</v>
      </c>
      <c r="T12" s="570"/>
    </row>
    <row r="13" spans="1:20" ht="12">
      <c r="A13" s="131"/>
      <c r="B13" s="132"/>
      <c r="C13" s="181"/>
      <c r="D13" s="292"/>
      <c r="E13" s="292"/>
      <c r="F13" s="292"/>
      <c r="G13" s="168"/>
      <c r="H13" s="168"/>
      <c r="I13" s="347"/>
      <c r="J13" s="547"/>
      <c r="K13" s="547"/>
      <c r="L13" s="349"/>
      <c r="M13" s="271"/>
      <c r="N13" s="307" t="s">
        <v>33</v>
      </c>
      <c r="O13" s="318"/>
      <c r="P13" s="318">
        <f>E112</f>
        <v>614</v>
      </c>
      <c r="Q13" s="318"/>
      <c r="R13" s="318"/>
      <c r="S13" s="319"/>
      <c r="T13" s="570"/>
    </row>
    <row r="14" spans="1:20" ht="15">
      <c r="A14" s="735" t="s">
        <v>139</v>
      </c>
      <c r="B14" s="736"/>
      <c r="C14" s="332" t="s">
        <v>87</v>
      </c>
      <c r="D14" s="148" t="s">
        <v>88</v>
      </c>
      <c r="E14" s="292"/>
      <c r="F14" s="292"/>
      <c r="G14" s="168"/>
      <c r="H14" s="168"/>
      <c r="I14" s="347"/>
      <c r="J14" s="547">
        <f>IF(I14="*",G14,0)</f>
        <v>0</v>
      </c>
      <c r="K14" s="547">
        <f>IF(I14="**",G14,0)</f>
        <v>0</v>
      </c>
      <c r="L14" s="349"/>
      <c r="M14" s="272"/>
      <c r="N14" s="308" t="s">
        <v>53</v>
      </c>
      <c r="O14" s="318">
        <f>C126</f>
        <v>99</v>
      </c>
      <c r="P14" s="318">
        <f>SUM(D126:E126)</f>
        <v>40</v>
      </c>
      <c r="Q14" s="318">
        <f>F126</f>
        <v>40</v>
      </c>
      <c r="R14" s="318">
        <f>G126</f>
        <v>59</v>
      </c>
      <c r="S14" s="318">
        <f>J219+H126+G65</f>
        <v>198</v>
      </c>
      <c r="T14" s="570">
        <f>I127</f>
        <v>24</v>
      </c>
    </row>
    <row r="15" spans="1:20" ht="12">
      <c r="A15" s="123" t="s">
        <v>140</v>
      </c>
      <c r="B15" s="134" t="s">
        <v>141</v>
      </c>
      <c r="C15" s="145">
        <v>51</v>
      </c>
      <c r="D15" s="145">
        <v>21</v>
      </c>
      <c r="E15" s="292"/>
      <c r="F15" s="292"/>
      <c r="G15" s="168"/>
      <c r="H15" s="168"/>
      <c r="I15" s="347"/>
      <c r="J15" s="547">
        <f>IF(I15="*",G15,0)</f>
        <v>0</v>
      </c>
      <c r="K15" s="547">
        <f>IF(I15="**",G15,0)</f>
        <v>0</v>
      </c>
      <c r="L15" s="349"/>
      <c r="M15" s="269" t="s">
        <v>92</v>
      </c>
      <c r="N15" s="309" t="s">
        <v>93</v>
      </c>
      <c r="O15" s="346">
        <f aca="true" t="shared" si="2" ref="O15:T15">C20+C21</f>
        <v>160</v>
      </c>
      <c r="P15" s="346">
        <f t="shared" si="2"/>
        <v>94</v>
      </c>
      <c r="Q15" s="346">
        <f t="shared" si="2"/>
        <v>101</v>
      </c>
      <c r="R15" s="346">
        <f t="shared" si="2"/>
        <v>10</v>
      </c>
      <c r="S15" s="346">
        <f t="shared" si="2"/>
        <v>10</v>
      </c>
      <c r="T15" s="571">
        <f t="shared" si="2"/>
        <v>0</v>
      </c>
    </row>
    <row r="16" spans="1:20" ht="12">
      <c r="A16" s="108" t="s">
        <v>142</v>
      </c>
      <c r="B16" s="135" t="s">
        <v>143</v>
      </c>
      <c r="C16" s="500">
        <v>39</v>
      </c>
      <c r="D16" s="500">
        <v>34</v>
      </c>
      <c r="E16" s="292"/>
      <c r="F16" s="292"/>
      <c r="G16" s="168"/>
      <c r="H16" s="168"/>
      <c r="I16" s="347"/>
      <c r="J16" s="547">
        <f>IF(I16="*",G16,0)</f>
        <v>0</v>
      </c>
      <c r="K16" s="547">
        <f>IF(I16="**",G16,0)</f>
        <v>0</v>
      </c>
      <c r="L16" s="349"/>
      <c r="M16" s="276"/>
      <c r="N16" s="310" t="s">
        <v>94</v>
      </c>
      <c r="O16" s="346">
        <f aca="true" t="shared" si="3" ref="O16:T16">C22+C23</f>
        <v>147</v>
      </c>
      <c r="P16" s="346">
        <f t="shared" si="3"/>
        <v>102</v>
      </c>
      <c r="Q16" s="346">
        <f t="shared" si="3"/>
        <v>116</v>
      </c>
      <c r="R16" s="346">
        <f t="shared" si="3"/>
        <v>24</v>
      </c>
      <c r="S16" s="346">
        <f t="shared" si="3"/>
        <v>8</v>
      </c>
      <c r="T16" s="571">
        <f t="shared" si="3"/>
        <v>0</v>
      </c>
    </row>
    <row r="17" spans="1:20" ht="12">
      <c r="A17" s="108" t="s">
        <v>136</v>
      </c>
      <c r="B17" s="135" t="s">
        <v>137</v>
      </c>
      <c r="C17" s="500">
        <v>45</v>
      </c>
      <c r="D17" s="500">
        <v>19</v>
      </c>
      <c r="E17" s="292"/>
      <c r="F17" s="292"/>
      <c r="G17" s="168"/>
      <c r="H17" s="168"/>
      <c r="I17" s="347"/>
      <c r="J17" s="547">
        <f>IF(I17="*",G17,0)</f>
        <v>0</v>
      </c>
      <c r="K17" s="547">
        <f>IF(I17="**",G17,0)</f>
        <v>0</v>
      </c>
      <c r="L17" s="349"/>
      <c r="M17" s="276"/>
      <c r="N17" s="310" t="s">
        <v>95</v>
      </c>
      <c r="O17" s="346">
        <f aca="true" t="shared" si="4" ref="O17:T17">C24</f>
        <v>127</v>
      </c>
      <c r="P17" s="346">
        <f t="shared" si="4"/>
        <v>62</v>
      </c>
      <c r="Q17" s="346">
        <f t="shared" si="4"/>
        <v>82</v>
      </c>
      <c r="R17" s="346">
        <f t="shared" si="4"/>
        <v>24</v>
      </c>
      <c r="S17" s="346">
        <f t="shared" si="4"/>
        <v>5</v>
      </c>
      <c r="T17" s="571">
        <f t="shared" si="4"/>
        <v>0</v>
      </c>
    </row>
    <row r="18" spans="1:20" ht="12">
      <c r="A18" s="131"/>
      <c r="B18" s="132"/>
      <c r="C18" s="181"/>
      <c r="D18" s="292"/>
      <c r="E18" s="292"/>
      <c r="F18" s="292"/>
      <c r="G18" s="168"/>
      <c r="H18" s="168"/>
      <c r="I18" s="347"/>
      <c r="J18" s="547"/>
      <c r="K18" s="547"/>
      <c r="L18" s="349"/>
      <c r="M18" s="276"/>
      <c r="N18" s="310" t="s">
        <v>96</v>
      </c>
      <c r="O18" s="346">
        <f aca="true" t="shared" si="5" ref="O18:T18">C25+C26</f>
        <v>42</v>
      </c>
      <c r="P18" s="346">
        <f t="shared" si="5"/>
        <v>47</v>
      </c>
      <c r="Q18" s="346">
        <f t="shared" si="5"/>
        <v>32</v>
      </c>
      <c r="R18" s="346">
        <f t="shared" si="5"/>
        <v>3</v>
      </c>
      <c r="S18" s="346">
        <f t="shared" si="5"/>
        <v>2</v>
      </c>
      <c r="T18" s="571">
        <f t="shared" si="5"/>
        <v>0</v>
      </c>
    </row>
    <row r="19" spans="1:20" ht="15">
      <c r="A19" s="713" t="s">
        <v>144</v>
      </c>
      <c r="B19" s="714"/>
      <c r="C19" s="332" t="s">
        <v>87</v>
      </c>
      <c r="D19" s="332" t="s">
        <v>88</v>
      </c>
      <c r="E19" s="332" t="s">
        <v>89</v>
      </c>
      <c r="F19" s="332" t="s">
        <v>90</v>
      </c>
      <c r="G19" s="148" t="s">
        <v>17</v>
      </c>
      <c r="H19" s="148" t="s">
        <v>134</v>
      </c>
      <c r="I19" s="347"/>
      <c r="J19" s="547" t="e">
        <f>#N/A</f>
        <v>#N/A</v>
      </c>
      <c r="K19" s="547">
        <f>IF(I19="**",G19,0)</f>
        <v>0</v>
      </c>
      <c r="L19" s="349"/>
      <c r="M19" s="276"/>
      <c r="N19" s="310" t="s">
        <v>97</v>
      </c>
      <c r="O19" s="346">
        <f aca="true" t="shared" si="6" ref="O19:T22">C27</f>
        <v>90</v>
      </c>
      <c r="P19" s="346">
        <f t="shared" si="6"/>
        <v>50</v>
      </c>
      <c r="Q19" s="346">
        <f t="shared" si="6"/>
        <v>60</v>
      </c>
      <c r="R19" s="346">
        <f t="shared" si="6"/>
        <v>12</v>
      </c>
      <c r="S19" s="346">
        <f t="shared" si="6"/>
        <v>5</v>
      </c>
      <c r="T19" s="571">
        <f t="shared" si="6"/>
        <v>6</v>
      </c>
    </row>
    <row r="20" spans="1:20" ht="12">
      <c r="A20" s="108" t="s">
        <v>145</v>
      </c>
      <c r="B20" s="135" t="s">
        <v>146</v>
      </c>
      <c r="C20" s="249">
        <v>142</v>
      </c>
      <c r="D20" s="249">
        <v>88</v>
      </c>
      <c r="E20" s="249">
        <v>93</v>
      </c>
      <c r="F20" s="249">
        <v>10</v>
      </c>
      <c r="G20" s="249">
        <v>10</v>
      </c>
      <c r="H20" s="500"/>
      <c r="I20" s="347" t="s">
        <v>135</v>
      </c>
      <c r="J20" s="547" t="e">
        <f>#N/A</f>
        <v>#N/A</v>
      </c>
      <c r="K20" s="547">
        <f aca="true" t="shared" si="7" ref="K20:K32">IF(I20="**",G20,0)</f>
        <v>10</v>
      </c>
      <c r="L20" s="349"/>
      <c r="M20" s="276"/>
      <c r="N20" s="310" t="s">
        <v>15</v>
      </c>
      <c r="O20" s="346">
        <f t="shared" si="6"/>
        <v>135</v>
      </c>
      <c r="P20" s="346">
        <f t="shared" si="6"/>
        <v>50</v>
      </c>
      <c r="Q20" s="346">
        <f t="shared" si="6"/>
        <v>75</v>
      </c>
      <c r="R20" s="346">
        <f t="shared" si="6"/>
        <v>20</v>
      </c>
      <c r="S20" s="346">
        <f t="shared" si="6"/>
        <v>10</v>
      </c>
      <c r="T20" s="571">
        <f t="shared" si="6"/>
        <v>15</v>
      </c>
    </row>
    <row r="21" spans="1:20" ht="15.75" customHeight="1">
      <c r="A21" s="108" t="s">
        <v>463</v>
      </c>
      <c r="B21" s="135" t="s">
        <v>465</v>
      </c>
      <c r="C21" s="249">
        <v>18</v>
      </c>
      <c r="D21" s="249">
        <v>6</v>
      </c>
      <c r="E21" s="249">
        <v>8</v>
      </c>
      <c r="F21" s="249"/>
      <c r="G21" s="249"/>
      <c r="H21" s="499"/>
      <c r="I21" s="347"/>
      <c r="J21" s="547" t="e">
        <f>#N/A</f>
        <v>#N/A</v>
      </c>
      <c r="K21" s="547">
        <f t="shared" si="7"/>
        <v>0</v>
      </c>
      <c r="L21" s="349"/>
      <c r="M21" s="276"/>
      <c r="N21" s="311" t="s">
        <v>57</v>
      </c>
      <c r="O21" s="346">
        <f t="shared" si="6"/>
        <v>80</v>
      </c>
      <c r="P21" s="346">
        <f t="shared" si="6"/>
        <v>80</v>
      </c>
      <c r="Q21" s="346">
        <f t="shared" si="6"/>
        <v>60</v>
      </c>
      <c r="R21" s="346">
        <f t="shared" si="6"/>
        <v>10</v>
      </c>
      <c r="S21" s="346">
        <f t="shared" si="6"/>
        <v>5</v>
      </c>
      <c r="T21" s="571">
        <f t="shared" si="6"/>
        <v>10</v>
      </c>
    </row>
    <row r="22" spans="1:20" ht="12">
      <c r="A22" s="108" t="s">
        <v>147</v>
      </c>
      <c r="B22" s="135" t="s">
        <v>148</v>
      </c>
      <c r="C22" s="337">
        <v>145</v>
      </c>
      <c r="D22" s="337">
        <v>100</v>
      </c>
      <c r="E22" s="337">
        <v>115</v>
      </c>
      <c r="F22" s="337">
        <v>24</v>
      </c>
      <c r="G22" s="337">
        <v>8</v>
      </c>
      <c r="H22" s="338"/>
      <c r="I22" s="347" t="s">
        <v>135</v>
      </c>
      <c r="J22" s="547" t="e">
        <f>#N/A</f>
        <v>#N/A</v>
      </c>
      <c r="K22" s="547">
        <f t="shared" si="7"/>
        <v>8</v>
      </c>
      <c r="L22" s="349"/>
      <c r="M22" s="276"/>
      <c r="N22" s="310" t="s">
        <v>98</v>
      </c>
      <c r="O22" s="346">
        <f t="shared" si="6"/>
        <v>60</v>
      </c>
      <c r="P22" s="346">
        <f t="shared" si="6"/>
        <v>30</v>
      </c>
      <c r="Q22" s="346">
        <f t="shared" si="6"/>
        <v>55</v>
      </c>
      <c r="R22" s="346">
        <f t="shared" si="6"/>
        <v>20</v>
      </c>
      <c r="S22" s="346">
        <f t="shared" si="6"/>
        <v>10</v>
      </c>
      <c r="T22" s="571">
        <f t="shared" si="6"/>
        <v>20</v>
      </c>
    </row>
    <row r="23" spans="1:20" ht="12">
      <c r="A23" s="108" t="s">
        <v>464</v>
      </c>
      <c r="B23" s="135" t="s">
        <v>466</v>
      </c>
      <c r="C23" s="337">
        <v>2</v>
      </c>
      <c r="D23" s="337">
        <v>2</v>
      </c>
      <c r="E23" s="337">
        <v>1</v>
      </c>
      <c r="F23" s="337"/>
      <c r="G23" s="337"/>
      <c r="H23" s="338"/>
      <c r="I23" s="347"/>
      <c r="J23" s="547" t="e">
        <f>#N/A</f>
        <v>#N/A</v>
      </c>
      <c r="K23" s="547">
        <f t="shared" si="7"/>
        <v>0</v>
      </c>
      <c r="L23" s="349"/>
      <c r="M23" s="276"/>
      <c r="N23" s="312" t="s">
        <v>49</v>
      </c>
      <c r="O23" s="346">
        <f aca="true" t="shared" si="8" ref="O23:T23">C57</f>
        <v>65</v>
      </c>
      <c r="P23" s="346">
        <f t="shared" si="8"/>
        <v>10</v>
      </c>
      <c r="Q23" s="346">
        <f t="shared" si="8"/>
        <v>12</v>
      </c>
      <c r="R23" s="346">
        <f t="shared" si="8"/>
        <v>0</v>
      </c>
      <c r="S23" s="346">
        <f t="shared" si="8"/>
        <v>5</v>
      </c>
      <c r="T23" s="571">
        <f t="shared" si="8"/>
        <v>0</v>
      </c>
    </row>
    <row r="24" spans="1:20" ht="12.75" customHeight="1">
      <c r="A24" s="108" t="s">
        <v>149</v>
      </c>
      <c r="B24" s="135" t="s">
        <v>150</v>
      </c>
      <c r="C24" s="337">
        <v>127</v>
      </c>
      <c r="D24" s="337">
        <v>62</v>
      </c>
      <c r="E24" s="337">
        <v>82</v>
      </c>
      <c r="F24" s="337">
        <v>24</v>
      </c>
      <c r="G24" s="337">
        <v>5</v>
      </c>
      <c r="H24" s="338"/>
      <c r="I24" s="347" t="s">
        <v>135</v>
      </c>
      <c r="J24" s="547" t="e">
        <f>#N/A</f>
        <v>#N/A</v>
      </c>
      <c r="K24" s="547">
        <f t="shared" si="7"/>
        <v>5</v>
      </c>
      <c r="L24" s="349"/>
      <c r="M24" s="276"/>
      <c r="N24" s="310" t="s">
        <v>125</v>
      </c>
      <c r="O24" s="346">
        <f aca="true" t="shared" si="9" ref="O24:T24">C31</f>
        <v>24</v>
      </c>
      <c r="P24" s="346">
        <f t="shared" si="9"/>
        <v>16</v>
      </c>
      <c r="Q24" s="346">
        <f t="shared" si="9"/>
        <v>24</v>
      </c>
      <c r="R24" s="346">
        <f t="shared" si="9"/>
        <v>0</v>
      </c>
      <c r="S24" s="346">
        <f t="shared" si="9"/>
        <v>0</v>
      </c>
      <c r="T24" s="571">
        <f t="shared" si="9"/>
        <v>0</v>
      </c>
    </row>
    <row r="25" spans="1:20" ht="12.75" customHeight="1">
      <c r="A25" s="108" t="s">
        <v>151</v>
      </c>
      <c r="B25" s="135" t="s">
        <v>152</v>
      </c>
      <c r="C25" s="337">
        <v>40</v>
      </c>
      <c r="D25" s="337">
        <v>45</v>
      </c>
      <c r="E25" s="337">
        <v>30</v>
      </c>
      <c r="F25" s="337">
        <v>3</v>
      </c>
      <c r="G25" s="337">
        <v>2</v>
      </c>
      <c r="H25" s="338"/>
      <c r="I25" s="347" t="s">
        <v>135</v>
      </c>
      <c r="J25" s="547" t="e">
        <f>#N/A</f>
        <v>#N/A</v>
      </c>
      <c r="K25" s="547">
        <f t="shared" si="7"/>
        <v>2</v>
      </c>
      <c r="L25" s="349"/>
      <c r="M25" s="277"/>
      <c r="N25" s="313" t="s">
        <v>91</v>
      </c>
      <c r="O25" s="579">
        <f aca="true" t="shared" si="10" ref="O25:T25">C34</f>
        <v>952</v>
      </c>
      <c r="P25" s="579">
        <f t="shared" si="10"/>
        <v>550</v>
      </c>
      <c r="Q25" s="579">
        <f t="shared" si="10"/>
        <v>630</v>
      </c>
      <c r="R25" s="579">
        <f t="shared" si="10"/>
        <v>123</v>
      </c>
      <c r="S25" s="579">
        <f t="shared" si="10"/>
        <v>56</v>
      </c>
      <c r="T25" s="580">
        <f t="shared" si="10"/>
        <v>51</v>
      </c>
    </row>
    <row r="26" spans="1:20" ht="12">
      <c r="A26" s="108" t="s">
        <v>467</v>
      </c>
      <c r="B26" s="135" t="s">
        <v>468</v>
      </c>
      <c r="C26" s="337">
        <v>2</v>
      </c>
      <c r="D26" s="337">
        <v>2</v>
      </c>
      <c r="E26" s="337">
        <v>2</v>
      </c>
      <c r="F26" s="337"/>
      <c r="G26" s="337"/>
      <c r="H26" s="338"/>
      <c r="I26" s="347"/>
      <c r="J26" s="547" t="e">
        <f>#N/A</f>
        <v>#N/A</v>
      </c>
      <c r="K26" s="547">
        <f t="shared" si="7"/>
        <v>0</v>
      </c>
      <c r="L26" s="349"/>
      <c r="M26" s="269" t="s">
        <v>101</v>
      </c>
      <c r="N26" s="314" t="s">
        <v>7</v>
      </c>
      <c r="O26" s="318">
        <f aca="true" t="shared" si="11" ref="O26:T26">C41</f>
        <v>46</v>
      </c>
      <c r="P26" s="318">
        <f t="shared" si="11"/>
        <v>18</v>
      </c>
      <c r="Q26" s="318">
        <f t="shared" si="11"/>
        <v>28</v>
      </c>
      <c r="R26" s="318">
        <f t="shared" si="11"/>
        <v>4</v>
      </c>
      <c r="S26" s="318">
        <f t="shared" si="11"/>
        <v>2</v>
      </c>
      <c r="T26" s="570">
        <f t="shared" si="11"/>
        <v>2</v>
      </c>
    </row>
    <row r="27" spans="1:20" ht="12">
      <c r="A27" s="108" t="s">
        <v>153</v>
      </c>
      <c r="B27" s="135" t="s">
        <v>154</v>
      </c>
      <c r="C27" s="337">
        <v>90</v>
      </c>
      <c r="D27" s="337">
        <v>50</v>
      </c>
      <c r="E27" s="337">
        <v>60</v>
      </c>
      <c r="F27" s="337">
        <v>12</v>
      </c>
      <c r="G27" s="337">
        <v>5</v>
      </c>
      <c r="H27" s="535">
        <v>6</v>
      </c>
      <c r="I27" s="347" t="s">
        <v>135</v>
      </c>
      <c r="J27" s="547" t="e">
        <f>#N/A</f>
        <v>#N/A</v>
      </c>
      <c r="K27" s="547">
        <f t="shared" si="7"/>
        <v>5</v>
      </c>
      <c r="L27" s="349"/>
      <c r="M27" s="276"/>
      <c r="N27" s="311" t="s">
        <v>102</v>
      </c>
      <c r="O27" s="318">
        <f aca="true" t="shared" si="12" ref="O27:T30">C37</f>
        <v>57</v>
      </c>
      <c r="P27" s="318">
        <f t="shared" si="12"/>
        <v>30</v>
      </c>
      <c r="Q27" s="318">
        <f t="shared" si="12"/>
        <v>35</v>
      </c>
      <c r="R27" s="318">
        <f t="shared" si="12"/>
        <v>2</v>
      </c>
      <c r="S27" s="318">
        <f t="shared" si="12"/>
        <v>1</v>
      </c>
      <c r="T27" s="570">
        <f t="shared" si="12"/>
        <v>0</v>
      </c>
    </row>
    <row r="28" spans="1:20" ht="12">
      <c r="A28" s="108" t="s">
        <v>155</v>
      </c>
      <c r="B28" s="135" t="s">
        <v>156</v>
      </c>
      <c r="C28" s="337">
        <v>135</v>
      </c>
      <c r="D28" s="337">
        <v>50</v>
      </c>
      <c r="E28" s="337">
        <v>75</v>
      </c>
      <c r="F28" s="337">
        <v>20</v>
      </c>
      <c r="G28" s="337">
        <v>10</v>
      </c>
      <c r="H28" s="535">
        <v>15</v>
      </c>
      <c r="I28" s="347" t="s">
        <v>135</v>
      </c>
      <c r="J28" s="547" t="e">
        <f>#N/A</f>
        <v>#N/A</v>
      </c>
      <c r="K28" s="547">
        <f t="shared" si="7"/>
        <v>10</v>
      </c>
      <c r="L28" s="349"/>
      <c r="M28" s="276"/>
      <c r="N28" s="311" t="s">
        <v>103</v>
      </c>
      <c r="O28" s="318">
        <f t="shared" si="12"/>
        <v>70</v>
      </c>
      <c r="P28" s="318">
        <f t="shared" si="12"/>
        <v>30</v>
      </c>
      <c r="Q28" s="318">
        <f t="shared" si="12"/>
        <v>67</v>
      </c>
      <c r="R28" s="318">
        <f t="shared" si="12"/>
        <v>7</v>
      </c>
      <c r="S28" s="318">
        <f t="shared" si="12"/>
        <v>6</v>
      </c>
      <c r="T28" s="570">
        <f t="shared" si="12"/>
        <v>0</v>
      </c>
    </row>
    <row r="29" spans="1:20" ht="12">
      <c r="A29" s="108" t="s">
        <v>157</v>
      </c>
      <c r="B29" s="135" t="s">
        <v>158</v>
      </c>
      <c r="C29" s="337">
        <v>80</v>
      </c>
      <c r="D29" s="337">
        <v>80</v>
      </c>
      <c r="E29" s="337">
        <v>60</v>
      </c>
      <c r="F29" s="337">
        <v>10</v>
      </c>
      <c r="G29" s="337">
        <v>5</v>
      </c>
      <c r="H29" s="535">
        <v>10</v>
      </c>
      <c r="I29" s="347" t="s">
        <v>135</v>
      </c>
      <c r="J29" s="547" t="e">
        <f>#N/A</f>
        <v>#N/A</v>
      </c>
      <c r="K29" s="547">
        <f t="shared" si="7"/>
        <v>5</v>
      </c>
      <c r="L29" s="349"/>
      <c r="M29" s="276"/>
      <c r="N29" s="311" t="s">
        <v>104</v>
      </c>
      <c r="O29" s="318">
        <f t="shared" si="12"/>
        <v>53</v>
      </c>
      <c r="P29" s="318">
        <f t="shared" si="12"/>
        <v>29</v>
      </c>
      <c r="Q29" s="318">
        <f t="shared" si="12"/>
        <v>38</v>
      </c>
      <c r="R29" s="318">
        <f t="shared" si="12"/>
        <v>3</v>
      </c>
      <c r="S29" s="318">
        <f t="shared" si="12"/>
        <v>2</v>
      </c>
      <c r="T29" s="570">
        <f t="shared" si="12"/>
        <v>0</v>
      </c>
    </row>
    <row r="30" spans="1:20" ht="12">
      <c r="A30" s="108" t="s">
        <v>159</v>
      </c>
      <c r="B30" s="135" t="s">
        <v>160</v>
      </c>
      <c r="C30" s="337">
        <v>60</v>
      </c>
      <c r="D30" s="337">
        <v>30</v>
      </c>
      <c r="E30" s="337">
        <v>55</v>
      </c>
      <c r="F30" s="337">
        <v>20</v>
      </c>
      <c r="G30" s="337">
        <v>10</v>
      </c>
      <c r="H30" s="535">
        <v>20</v>
      </c>
      <c r="I30" s="347" t="s">
        <v>135</v>
      </c>
      <c r="J30" s="547" t="e">
        <f>#N/A</f>
        <v>#N/A</v>
      </c>
      <c r="K30" s="547">
        <f t="shared" si="7"/>
        <v>10</v>
      </c>
      <c r="L30" s="349"/>
      <c r="M30" s="276"/>
      <c r="N30" s="311" t="s">
        <v>6</v>
      </c>
      <c r="O30" s="318">
        <f t="shared" si="12"/>
        <v>73</v>
      </c>
      <c r="P30" s="318">
        <f t="shared" si="12"/>
        <v>26</v>
      </c>
      <c r="Q30" s="318">
        <f t="shared" si="12"/>
        <v>31</v>
      </c>
      <c r="R30" s="318">
        <f t="shared" si="12"/>
        <v>3</v>
      </c>
      <c r="S30" s="318">
        <f t="shared" si="12"/>
        <v>3</v>
      </c>
      <c r="T30" s="570">
        <f t="shared" si="12"/>
        <v>0</v>
      </c>
    </row>
    <row r="31" spans="1:20" ht="12">
      <c r="A31" s="108" t="s">
        <v>470</v>
      </c>
      <c r="B31" s="135" t="s">
        <v>125</v>
      </c>
      <c r="C31" s="339">
        <v>24</v>
      </c>
      <c r="D31" s="339">
        <v>16</v>
      </c>
      <c r="E31" s="339">
        <v>24</v>
      </c>
      <c r="F31" s="340"/>
      <c r="G31" s="341"/>
      <c r="H31" s="342"/>
      <c r="I31" s="347"/>
      <c r="J31" s="547" t="e">
        <f>#N/A</f>
        <v>#N/A</v>
      </c>
      <c r="K31" s="547">
        <f t="shared" si="7"/>
        <v>0</v>
      </c>
      <c r="L31" s="349"/>
      <c r="M31" s="276"/>
      <c r="N31" s="311" t="s">
        <v>5</v>
      </c>
      <c r="O31" s="318">
        <f aca="true" t="shared" si="13" ref="O31:T31">C44</f>
        <v>53</v>
      </c>
      <c r="P31" s="318">
        <f t="shared" si="13"/>
        <v>30</v>
      </c>
      <c r="Q31" s="318">
        <f t="shared" si="13"/>
        <v>31</v>
      </c>
      <c r="R31" s="318">
        <f t="shared" si="13"/>
        <v>4</v>
      </c>
      <c r="S31" s="318">
        <f t="shared" si="13"/>
        <v>2</v>
      </c>
      <c r="T31" s="570">
        <f t="shared" si="13"/>
        <v>0</v>
      </c>
    </row>
    <row r="32" spans="1:20" ht="12">
      <c r="A32" s="251" t="s">
        <v>532</v>
      </c>
      <c r="B32" s="135" t="s">
        <v>533</v>
      </c>
      <c r="C32" s="337">
        <v>9</v>
      </c>
      <c r="D32" s="337">
        <v>5</v>
      </c>
      <c r="E32" s="337">
        <v>5</v>
      </c>
      <c r="F32" s="521"/>
      <c r="G32" s="337">
        <v>1</v>
      </c>
      <c r="H32" s="342"/>
      <c r="I32" s="347" t="s">
        <v>135</v>
      </c>
      <c r="J32" s="547">
        <f>IF(I32="*",G32,0)</f>
        <v>0</v>
      </c>
      <c r="K32" s="547">
        <f t="shared" si="7"/>
        <v>1</v>
      </c>
      <c r="L32" s="349"/>
      <c r="M32" s="276"/>
      <c r="N32" s="311" t="s">
        <v>8</v>
      </c>
      <c r="O32" s="318">
        <f aca="true" t="shared" si="14" ref="O32:T32">C43</f>
        <v>54</v>
      </c>
      <c r="P32" s="318">
        <f t="shared" si="14"/>
        <v>32</v>
      </c>
      <c r="Q32" s="318">
        <f t="shared" si="14"/>
        <v>40</v>
      </c>
      <c r="R32" s="318">
        <f t="shared" si="14"/>
        <v>4</v>
      </c>
      <c r="S32" s="318">
        <f t="shared" si="14"/>
        <v>3</v>
      </c>
      <c r="T32" s="570">
        <f t="shared" si="14"/>
        <v>0</v>
      </c>
    </row>
    <row r="33" spans="1:20" ht="12">
      <c r="A33" s="251" t="s">
        <v>534</v>
      </c>
      <c r="B33" s="135"/>
      <c r="C33" s="337">
        <v>78</v>
      </c>
      <c r="D33" s="337">
        <v>14</v>
      </c>
      <c r="E33" s="337">
        <v>20</v>
      </c>
      <c r="F33" s="521"/>
      <c r="G33" s="338"/>
      <c r="H33" s="342"/>
      <c r="I33" s="347"/>
      <c r="J33" s="547"/>
      <c r="K33" s="547"/>
      <c r="L33" s="349"/>
      <c r="M33" s="276"/>
      <c r="N33" s="315" t="s">
        <v>4</v>
      </c>
      <c r="O33" s="318">
        <f aca="true" t="shared" si="15" ref="O33:T33">C42</f>
        <v>40</v>
      </c>
      <c r="P33" s="318">
        <f t="shared" si="15"/>
        <v>40</v>
      </c>
      <c r="Q33" s="318">
        <f t="shared" si="15"/>
        <v>40</v>
      </c>
      <c r="R33" s="318">
        <f t="shared" si="15"/>
        <v>2</v>
      </c>
      <c r="S33" s="318">
        <f t="shared" si="15"/>
        <v>2</v>
      </c>
      <c r="T33" s="570">
        <f t="shared" si="15"/>
        <v>0</v>
      </c>
    </row>
    <row r="34" spans="1:20" ht="12">
      <c r="A34" s="131"/>
      <c r="B34" s="138" t="s">
        <v>163</v>
      </c>
      <c r="C34" s="148">
        <f>SUM(C20:C33)</f>
        <v>952</v>
      </c>
      <c r="D34" s="148">
        <f>SUM(D20:D33)</f>
        <v>550</v>
      </c>
      <c r="E34" s="148">
        <f>SUM(E20:E33)</f>
        <v>630</v>
      </c>
      <c r="F34" s="148">
        <f>SUM(F20:F31)</f>
        <v>123</v>
      </c>
      <c r="G34" s="148">
        <f>SUM(G20:G33)</f>
        <v>56</v>
      </c>
      <c r="H34" s="148">
        <f>SUM(H20:H31)</f>
        <v>51</v>
      </c>
      <c r="I34" s="352"/>
      <c r="J34" s="547"/>
      <c r="K34" s="547"/>
      <c r="L34" s="349"/>
      <c r="M34" s="276"/>
      <c r="N34" s="311" t="s">
        <v>469</v>
      </c>
      <c r="O34" s="318">
        <f aca="true" t="shared" si="16" ref="O34:T34">C45</f>
        <v>45</v>
      </c>
      <c r="P34" s="318">
        <f t="shared" si="16"/>
        <v>0</v>
      </c>
      <c r="Q34" s="318">
        <f t="shared" si="16"/>
        <v>0</v>
      </c>
      <c r="R34" s="318">
        <f t="shared" si="16"/>
        <v>0</v>
      </c>
      <c r="S34" s="318">
        <f t="shared" si="16"/>
        <v>0</v>
      </c>
      <c r="T34" s="570">
        <f t="shared" si="16"/>
        <v>0</v>
      </c>
    </row>
    <row r="35" spans="2:20" ht="12">
      <c r="B35" s="142"/>
      <c r="C35" s="292"/>
      <c r="D35" s="292"/>
      <c r="E35" s="292"/>
      <c r="F35" s="292"/>
      <c r="G35" s="168"/>
      <c r="H35" s="168"/>
      <c r="I35" s="353"/>
      <c r="J35" s="547"/>
      <c r="K35" s="547"/>
      <c r="L35" s="354"/>
      <c r="M35" s="277"/>
      <c r="N35" s="316" t="s">
        <v>91</v>
      </c>
      <c r="O35" s="577">
        <f aca="true" t="shared" si="17" ref="O35:T35">SUM(O26:O34)</f>
        <v>491</v>
      </c>
      <c r="P35" s="577">
        <f t="shared" si="17"/>
        <v>235</v>
      </c>
      <c r="Q35" s="577">
        <f t="shared" si="17"/>
        <v>310</v>
      </c>
      <c r="R35" s="577">
        <f t="shared" si="17"/>
        <v>29</v>
      </c>
      <c r="S35" s="577">
        <f t="shared" si="17"/>
        <v>21</v>
      </c>
      <c r="T35" s="578">
        <f t="shared" si="17"/>
        <v>2</v>
      </c>
    </row>
    <row r="36" spans="1:20" ht="15">
      <c r="A36" s="713" t="s">
        <v>164</v>
      </c>
      <c r="B36" s="714"/>
      <c r="C36" s="332" t="s">
        <v>87</v>
      </c>
      <c r="D36" s="332" t="s">
        <v>88</v>
      </c>
      <c r="E36" s="332" t="s">
        <v>89</v>
      </c>
      <c r="F36" s="332" t="s">
        <v>90</v>
      </c>
      <c r="G36" s="332" t="s">
        <v>17</v>
      </c>
      <c r="H36" s="148" t="s">
        <v>134</v>
      </c>
      <c r="I36" s="347"/>
      <c r="J36" s="547"/>
      <c r="K36" s="547"/>
      <c r="L36" s="349"/>
      <c r="M36" s="763" t="s">
        <v>111</v>
      </c>
      <c r="N36" s="311" t="s">
        <v>112</v>
      </c>
      <c r="O36" s="318">
        <f aca="true" t="shared" si="18" ref="O36:T39">C68</f>
        <v>43</v>
      </c>
      <c r="P36" s="318">
        <f t="shared" si="18"/>
        <v>49</v>
      </c>
      <c r="Q36" s="318">
        <f t="shared" si="18"/>
        <v>43</v>
      </c>
      <c r="R36" s="318">
        <f t="shared" si="18"/>
        <v>8</v>
      </c>
      <c r="S36" s="318">
        <f t="shared" si="18"/>
        <v>2</v>
      </c>
      <c r="T36" s="570">
        <f t="shared" si="18"/>
        <v>0</v>
      </c>
    </row>
    <row r="37" spans="1:20" ht="15" customHeight="1">
      <c r="A37" s="108" t="s">
        <v>165</v>
      </c>
      <c r="B37" s="135" t="s">
        <v>166</v>
      </c>
      <c r="C37" s="337">
        <v>57</v>
      </c>
      <c r="D37" s="337">
        <v>30</v>
      </c>
      <c r="E37" s="337">
        <v>35</v>
      </c>
      <c r="F37" s="337">
        <v>2</v>
      </c>
      <c r="G37" s="337">
        <v>1</v>
      </c>
      <c r="H37" s="499"/>
      <c r="I37" s="347" t="s">
        <v>135</v>
      </c>
      <c r="J37" s="547" t="e">
        <f>#N/A</f>
        <v>#N/A</v>
      </c>
      <c r="K37" s="547">
        <f aca="true" t="shared" si="19" ref="K37:K45">IF(I37="**",G37,0)</f>
        <v>1</v>
      </c>
      <c r="L37" s="349"/>
      <c r="M37" s="666"/>
      <c r="N37" s="311" t="s">
        <v>113</v>
      </c>
      <c r="O37" s="318">
        <f t="shared" si="18"/>
        <v>53</v>
      </c>
      <c r="P37" s="318">
        <f t="shared" si="18"/>
        <v>43</v>
      </c>
      <c r="Q37" s="318">
        <f t="shared" si="18"/>
        <v>44</v>
      </c>
      <c r="R37" s="318">
        <f t="shared" si="18"/>
        <v>15</v>
      </c>
      <c r="S37" s="318">
        <f t="shared" si="18"/>
        <v>2</v>
      </c>
      <c r="T37" s="570">
        <f t="shared" si="18"/>
        <v>5</v>
      </c>
    </row>
    <row r="38" spans="1:20" ht="15" customHeight="1">
      <c r="A38" s="108" t="s">
        <v>167</v>
      </c>
      <c r="B38" s="135" t="s">
        <v>168</v>
      </c>
      <c r="C38" s="337">
        <v>70</v>
      </c>
      <c r="D38" s="337">
        <v>30</v>
      </c>
      <c r="E38" s="337">
        <v>67</v>
      </c>
      <c r="F38" s="337">
        <v>7</v>
      </c>
      <c r="G38" s="337">
        <v>6</v>
      </c>
      <c r="H38" s="343"/>
      <c r="I38" s="347" t="s">
        <v>135</v>
      </c>
      <c r="J38" s="547" t="e">
        <f>#N/A</f>
        <v>#N/A</v>
      </c>
      <c r="K38" s="547">
        <f t="shared" si="19"/>
        <v>6</v>
      </c>
      <c r="L38" s="349"/>
      <c r="M38" s="666"/>
      <c r="N38" s="311" t="s">
        <v>114</v>
      </c>
      <c r="O38" s="318">
        <f t="shared" si="18"/>
        <v>54</v>
      </c>
      <c r="P38" s="318">
        <f t="shared" si="18"/>
        <v>49</v>
      </c>
      <c r="Q38" s="318">
        <f t="shared" si="18"/>
        <v>42</v>
      </c>
      <c r="R38" s="318">
        <f t="shared" si="18"/>
        <v>15</v>
      </c>
      <c r="S38" s="318">
        <f t="shared" si="18"/>
        <v>2</v>
      </c>
      <c r="T38" s="570">
        <f t="shared" si="18"/>
        <v>5</v>
      </c>
    </row>
    <row r="39" spans="1:20" ht="12">
      <c r="A39" s="108" t="s">
        <v>169</v>
      </c>
      <c r="B39" s="135" t="s">
        <v>170</v>
      </c>
      <c r="C39" s="337">
        <v>53</v>
      </c>
      <c r="D39" s="337">
        <v>29</v>
      </c>
      <c r="E39" s="337">
        <v>38</v>
      </c>
      <c r="F39" s="337">
        <v>3</v>
      </c>
      <c r="G39" s="337">
        <v>2</v>
      </c>
      <c r="H39" s="343"/>
      <c r="I39" s="347" t="s">
        <v>135</v>
      </c>
      <c r="J39" s="547" t="e">
        <f>#N/A</f>
        <v>#N/A</v>
      </c>
      <c r="K39" s="547">
        <f t="shared" si="19"/>
        <v>2</v>
      </c>
      <c r="L39" s="349"/>
      <c r="M39" s="666"/>
      <c r="N39" s="311" t="s">
        <v>115</v>
      </c>
      <c r="O39" s="318">
        <f t="shared" si="18"/>
        <v>58</v>
      </c>
      <c r="P39" s="318">
        <f t="shared" si="18"/>
        <v>43</v>
      </c>
      <c r="Q39" s="318">
        <f t="shared" si="18"/>
        <v>49</v>
      </c>
      <c r="R39" s="318">
        <f t="shared" si="18"/>
        <v>3</v>
      </c>
      <c r="S39" s="318">
        <f t="shared" si="18"/>
        <v>2</v>
      </c>
      <c r="T39" s="570">
        <f t="shared" si="18"/>
        <v>0</v>
      </c>
    </row>
    <row r="40" spans="1:20" ht="12">
      <c r="A40" s="108" t="s">
        <v>171</v>
      </c>
      <c r="B40" s="135" t="s">
        <v>172</v>
      </c>
      <c r="C40" s="337">
        <v>73</v>
      </c>
      <c r="D40" s="337">
        <v>26</v>
      </c>
      <c r="E40" s="337">
        <v>31</v>
      </c>
      <c r="F40" s="337">
        <v>3</v>
      </c>
      <c r="G40" s="337">
        <v>3</v>
      </c>
      <c r="H40" s="344"/>
      <c r="I40" s="347" t="s">
        <v>135</v>
      </c>
      <c r="J40" s="547" t="e">
        <f>#N/A</f>
        <v>#N/A</v>
      </c>
      <c r="K40" s="547">
        <f t="shared" si="19"/>
        <v>3</v>
      </c>
      <c r="L40" s="349"/>
      <c r="M40" s="666"/>
      <c r="N40" s="311" t="s">
        <v>474</v>
      </c>
      <c r="O40" s="318">
        <f aca="true" t="shared" si="20" ref="O40:T40">C72+C73</f>
        <v>58</v>
      </c>
      <c r="P40" s="318">
        <f t="shared" si="20"/>
        <v>22</v>
      </c>
      <c r="Q40" s="318">
        <f t="shared" si="20"/>
        <v>54</v>
      </c>
      <c r="R40" s="318">
        <f t="shared" si="20"/>
        <v>16</v>
      </c>
      <c r="S40" s="318">
        <f t="shared" si="20"/>
        <v>2</v>
      </c>
      <c r="T40" s="570">
        <f t="shared" si="20"/>
        <v>0</v>
      </c>
    </row>
    <row r="41" spans="1:20" ht="12">
      <c r="A41" s="108" t="s">
        <v>173</v>
      </c>
      <c r="B41" s="135" t="s">
        <v>174</v>
      </c>
      <c r="C41" s="345">
        <v>46</v>
      </c>
      <c r="D41" s="345">
        <v>18</v>
      </c>
      <c r="E41" s="345">
        <v>28</v>
      </c>
      <c r="F41" s="345">
        <v>4</v>
      </c>
      <c r="G41" s="345">
        <v>2</v>
      </c>
      <c r="H41" s="544">
        <v>2</v>
      </c>
      <c r="I41" s="347" t="s">
        <v>135</v>
      </c>
      <c r="J41" s="547" t="e">
        <f>#N/A</f>
        <v>#N/A</v>
      </c>
      <c r="K41" s="547">
        <f t="shared" si="19"/>
        <v>2</v>
      </c>
      <c r="L41" s="349"/>
      <c r="M41" s="764"/>
      <c r="N41" s="316" t="s">
        <v>91</v>
      </c>
      <c r="O41" s="577">
        <f aca="true" t="shared" si="21" ref="O41:T41">SUM(O36:O40)</f>
        <v>266</v>
      </c>
      <c r="P41" s="577">
        <f t="shared" si="21"/>
        <v>206</v>
      </c>
      <c r="Q41" s="577">
        <f t="shared" si="21"/>
        <v>232</v>
      </c>
      <c r="R41" s="577">
        <f t="shared" si="21"/>
        <v>57</v>
      </c>
      <c r="S41" s="577">
        <f t="shared" si="21"/>
        <v>10</v>
      </c>
      <c r="T41" s="578">
        <f t="shared" si="21"/>
        <v>10</v>
      </c>
    </row>
    <row r="42" spans="1:20" ht="12">
      <c r="A42" s="108" t="s">
        <v>175</v>
      </c>
      <c r="B42" s="135" t="s">
        <v>176</v>
      </c>
      <c r="C42" s="337">
        <v>40</v>
      </c>
      <c r="D42" s="337">
        <v>40</v>
      </c>
      <c r="E42" s="337">
        <v>40</v>
      </c>
      <c r="F42" s="337">
        <v>2</v>
      </c>
      <c r="G42" s="339">
        <v>2</v>
      </c>
      <c r="H42" s="343"/>
      <c r="I42" s="347" t="s">
        <v>135</v>
      </c>
      <c r="J42" s="547" t="e">
        <f>#N/A</f>
        <v>#N/A</v>
      </c>
      <c r="K42" s="547">
        <f t="shared" si="19"/>
        <v>2</v>
      </c>
      <c r="L42" s="349"/>
      <c r="M42" s="728" t="s">
        <v>70</v>
      </c>
      <c r="N42" s="314" t="s">
        <v>0</v>
      </c>
      <c r="O42" s="318">
        <f>C5+C6</f>
        <v>182</v>
      </c>
      <c r="P42" s="318">
        <f>D6</f>
        <v>130</v>
      </c>
      <c r="Q42" s="318">
        <f>E10</f>
        <v>57</v>
      </c>
      <c r="R42" s="346">
        <f>F10</f>
        <v>11</v>
      </c>
      <c r="S42" s="318">
        <f>G10</f>
        <v>2</v>
      </c>
      <c r="T42" s="570"/>
    </row>
    <row r="43" spans="1:20" ht="12">
      <c r="A43" s="108" t="s">
        <v>177</v>
      </c>
      <c r="B43" s="135" t="s">
        <v>178</v>
      </c>
      <c r="C43" s="337">
        <v>54</v>
      </c>
      <c r="D43" s="337">
        <v>32</v>
      </c>
      <c r="E43" s="337">
        <v>40</v>
      </c>
      <c r="F43" s="337">
        <v>4</v>
      </c>
      <c r="G43" s="337">
        <v>3</v>
      </c>
      <c r="H43" s="343"/>
      <c r="I43" s="347" t="s">
        <v>135</v>
      </c>
      <c r="J43" s="547" t="e">
        <f>#N/A</f>
        <v>#N/A</v>
      </c>
      <c r="K43" s="547">
        <f t="shared" si="19"/>
        <v>3</v>
      </c>
      <c r="L43" s="349"/>
      <c r="M43" s="670"/>
      <c r="N43" s="315" t="s">
        <v>86</v>
      </c>
      <c r="O43" s="319"/>
      <c r="P43" s="319">
        <f>D7</f>
        <v>58</v>
      </c>
      <c r="Q43" s="319"/>
      <c r="R43" s="346"/>
      <c r="S43" s="319"/>
      <c r="T43" s="570"/>
    </row>
    <row r="44" spans="1:21" ht="12">
      <c r="A44" s="108" t="s">
        <v>179</v>
      </c>
      <c r="B44" s="135" t="s">
        <v>180</v>
      </c>
      <c r="C44" s="337">
        <v>53</v>
      </c>
      <c r="D44" s="337">
        <v>30</v>
      </c>
      <c r="E44" s="337">
        <v>31</v>
      </c>
      <c r="F44" s="337">
        <v>4</v>
      </c>
      <c r="G44" s="337">
        <v>2</v>
      </c>
      <c r="H44" s="343"/>
      <c r="I44" s="347" t="s">
        <v>135</v>
      </c>
      <c r="J44" s="547" t="e">
        <f>#N/A</f>
        <v>#N/A</v>
      </c>
      <c r="K44" s="547">
        <f t="shared" si="19"/>
        <v>2</v>
      </c>
      <c r="L44" s="349"/>
      <c r="M44" s="729"/>
      <c r="N44" s="316" t="s">
        <v>91</v>
      </c>
      <c r="O44" s="577">
        <f>SUM(O42:O43)</f>
        <v>182</v>
      </c>
      <c r="P44" s="581">
        <f>SUM(P42:P43)</f>
        <v>188</v>
      </c>
      <c r="Q44" s="577">
        <f>SUM(Q42:Q43)</f>
        <v>57</v>
      </c>
      <c r="R44" s="579">
        <f>SUM(R42:R43)</f>
        <v>11</v>
      </c>
      <c r="S44" s="577">
        <f>SUM(S42:S43)</f>
        <v>2</v>
      </c>
      <c r="T44" s="578"/>
      <c r="U44" s="95" t="s">
        <v>124</v>
      </c>
    </row>
    <row r="45" spans="1:20" ht="12">
      <c r="A45" s="144" t="s">
        <v>181</v>
      </c>
      <c r="B45" s="135" t="s">
        <v>182</v>
      </c>
      <c r="C45" s="337">
        <v>45</v>
      </c>
      <c r="D45" s="146"/>
      <c r="E45" s="146"/>
      <c r="F45" s="146"/>
      <c r="G45" s="147"/>
      <c r="H45" s="343"/>
      <c r="I45" s="359"/>
      <c r="J45" s="547" t="e">
        <f>#N/A</f>
        <v>#N/A</v>
      </c>
      <c r="K45" s="547">
        <f t="shared" si="19"/>
        <v>0</v>
      </c>
      <c r="L45" s="349"/>
      <c r="M45" s="728" t="s">
        <v>1</v>
      </c>
      <c r="N45" s="469" t="s">
        <v>56</v>
      </c>
      <c r="O45" s="318">
        <f aca="true" t="shared" si="22" ref="O45:P47">C15</f>
        <v>51</v>
      </c>
      <c r="P45" s="318">
        <f t="shared" si="22"/>
        <v>21</v>
      </c>
      <c r="Q45" s="319"/>
      <c r="R45" s="346"/>
      <c r="S45" s="318"/>
      <c r="T45" s="570"/>
    </row>
    <row r="46" spans="1:20" ht="12">
      <c r="A46" s="131"/>
      <c r="B46" s="138" t="s">
        <v>183</v>
      </c>
      <c r="C46" s="148">
        <f>SUM(C37:C45)</f>
        <v>491</v>
      </c>
      <c r="D46" s="148">
        <f>SUM(D37:D44)</f>
        <v>235</v>
      </c>
      <c r="E46" s="148">
        <f>SUM(E37:E44)</f>
        <v>310</v>
      </c>
      <c r="F46" s="148">
        <f>SUM(F37:F44)</f>
        <v>29</v>
      </c>
      <c r="G46" s="148">
        <f>SUM(G37:G44)</f>
        <v>21</v>
      </c>
      <c r="H46" s="148">
        <f>SUM(H37:H44)</f>
        <v>2</v>
      </c>
      <c r="I46" s="347"/>
      <c r="J46" s="547"/>
      <c r="K46" s="547"/>
      <c r="L46" s="349"/>
      <c r="M46" s="670"/>
      <c r="N46" s="208" t="s">
        <v>55</v>
      </c>
      <c r="O46" s="319">
        <f t="shared" si="22"/>
        <v>39</v>
      </c>
      <c r="P46" s="319">
        <f t="shared" si="22"/>
        <v>34</v>
      </c>
      <c r="Q46" s="319"/>
      <c r="R46" s="346"/>
      <c r="S46" s="318"/>
      <c r="T46" s="570"/>
    </row>
    <row r="47" spans="1:20" ht="12.75" customHeight="1">
      <c r="A47" s="131"/>
      <c r="B47" s="149"/>
      <c r="C47" s="297"/>
      <c r="D47" s="297"/>
      <c r="E47" s="297"/>
      <c r="F47" s="297"/>
      <c r="G47" s="181"/>
      <c r="H47" s="215"/>
      <c r="I47" s="347"/>
      <c r="J47" s="547"/>
      <c r="K47" s="547"/>
      <c r="L47" s="349"/>
      <c r="M47" s="670"/>
      <c r="N47" s="93" t="s">
        <v>3</v>
      </c>
      <c r="O47" s="319">
        <f t="shared" si="22"/>
        <v>45</v>
      </c>
      <c r="P47" s="319">
        <f t="shared" si="22"/>
        <v>19</v>
      </c>
      <c r="Q47" s="319">
        <f>E11</f>
        <v>37</v>
      </c>
      <c r="R47" s="346">
        <f>F11</f>
        <v>37</v>
      </c>
      <c r="S47" s="318">
        <f>G11</f>
        <v>4</v>
      </c>
      <c r="T47" s="572"/>
    </row>
    <row r="48" spans="1:20" ht="12.75" customHeight="1">
      <c r="A48" s="713" t="s">
        <v>184</v>
      </c>
      <c r="B48" s="714"/>
      <c r="C48" s="332" t="s">
        <v>87</v>
      </c>
      <c r="D48" s="332" t="s">
        <v>88</v>
      </c>
      <c r="E48" s="332" t="s">
        <v>89</v>
      </c>
      <c r="F48" s="332" t="s">
        <v>90</v>
      </c>
      <c r="G48" s="332" t="s">
        <v>17</v>
      </c>
      <c r="H48" s="525" t="s">
        <v>134</v>
      </c>
      <c r="I48" s="347"/>
      <c r="J48" s="547"/>
      <c r="K48" s="547"/>
      <c r="L48" s="349"/>
      <c r="M48" s="729"/>
      <c r="N48" s="31" t="s">
        <v>528</v>
      </c>
      <c r="O48" s="319"/>
      <c r="P48" s="319"/>
      <c r="Q48" s="319"/>
      <c r="R48" s="346">
        <f>F12</f>
        <v>6</v>
      </c>
      <c r="S48" s="346">
        <f>G12</f>
        <v>2</v>
      </c>
      <c r="T48" s="571">
        <f>H12</f>
        <v>1</v>
      </c>
    </row>
    <row r="49" spans="1:20" ht="15" customHeight="1" thickBot="1">
      <c r="A49" s="108" t="s">
        <v>185</v>
      </c>
      <c r="B49" s="135"/>
      <c r="C49" s="145">
        <v>89</v>
      </c>
      <c r="D49" s="145">
        <v>33</v>
      </c>
      <c r="E49" s="145">
        <v>35</v>
      </c>
      <c r="F49" s="145">
        <v>5</v>
      </c>
      <c r="G49" s="217">
        <v>5</v>
      </c>
      <c r="H49" s="536">
        <v>5</v>
      </c>
      <c r="I49" s="355" t="s">
        <v>135</v>
      </c>
      <c r="J49" s="547" t="e">
        <f>#N/A</f>
        <v>#N/A</v>
      </c>
      <c r="K49" s="547">
        <f aca="true" t="shared" si="23" ref="K49:K57">IF(I49="**",G49,0)</f>
        <v>5</v>
      </c>
      <c r="L49" s="349"/>
      <c r="M49" s="582" t="s">
        <v>91</v>
      </c>
      <c r="N49" s="573"/>
      <c r="O49" s="574" t="e">
        <f>SUM(O45:O47)+O44+O41+O35+O25+O14+O12+O11+O13</f>
        <v>#N/A</v>
      </c>
      <c r="P49" s="574" t="e">
        <f>SUM(P45:P47)+P44+P41+P35+P25+P14+P12+P11+P13</f>
        <v>#N/A</v>
      </c>
      <c r="Q49" s="574" t="e">
        <f>SUM(Q45:Q47)+Q44+Q41+Q35+Q25+Q14+Q12+Q11+Q13</f>
        <v>#N/A</v>
      </c>
      <c r="R49" s="575">
        <f>SUM(R45:R48)+R44+R41+R35+R25+R14+R12+R11</f>
        <v>1935</v>
      </c>
      <c r="S49" s="574" t="e">
        <f>SUM(S45:S48)+S44+S41+S35+S25+S14+S12+S11</f>
        <v>#N/A</v>
      </c>
      <c r="T49" s="576" t="e">
        <f>SUM(T45:T48)+T44+'Détail 2015'!T41+T35+T25+T14+T12+T11</f>
        <v>#N/A</v>
      </c>
    </row>
    <row r="50" spans="1:20" ht="15" customHeight="1">
      <c r="A50" s="42" t="s">
        <v>186</v>
      </c>
      <c r="B50" s="135" t="s">
        <v>187</v>
      </c>
      <c r="C50" s="218">
        <v>25</v>
      </c>
      <c r="D50" s="218">
        <v>9</v>
      </c>
      <c r="E50" s="218">
        <v>11</v>
      </c>
      <c r="F50" s="218">
        <v>8</v>
      </c>
      <c r="G50" s="218">
        <v>3</v>
      </c>
      <c r="H50" s="536">
        <v>6</v>
      </c>
      <c r="I50" s="355" t="s">
        <v>135</v>
      </c>
      <c r="J50" s="547" t="e">
        <f>#N/A</f>
        <v>#N/A</v>
      </c>
      <c r="K50" s="547">
        <f t="shared" si="23"/>
        <v>3</v>
      </c>
      <c r="L50" s="349"/>
      <c r="M50" s="730" t="s">
        <v>549</v>
      </c>
      <c r="N50" s="730"/>
      <c r="O50" s="730"/>
      <c r="P50" s="730"/>
      <c r="Q50" s="730"/>
      <c r="R50" s="730"/>
      <c r="S50" s="730"/>
      <c r="T50" s="730"/>
    </row>
    <row r="51" spans="1:20" ht="15" customHeight="1">
      <c r="A51" s="108" t="s">
        <v>188</v>
      </c>
      <c r="B51" s="135" t="s">
        <v>189</v>
      </c>
      <c r="C51" s="145">
        <v>22</v>
      </c>
      <c r="D51" s="145">
        <v>16</v>
      </c>
      <c r="E51" s="145">
        <v>30</v>
      </c>
      <c r="F51" s="220">
        <v>4</v>
      </c>
      <c r="G51" s="145">
        <v>3</v>
      </c>
      <c r="H51" s="153"/>
      <c r="I51" s="355" t="s">
        <v>135</v>
      </c>
      <c r="J51" s="547" t="e">
        <f>#N/A</f>
        <v>#N/A</v>
      </c>
      <c r="K51" s="547">
        <f t="shared" si="23"/>
        <v>3</v>
      </c>
      <c r="L51" s="349"/>
      <c r="M51" s="637" t="s">
        <v>546</v>
      </c>
      <c r="N51" s="637"/>
      <c r="O51" s="637"/>
      <c r="P51" s="637"/>
      <c r="Q51" s="637"/>
      <c r="R51" s="637"/>
      <c r="S51" s="637"/>
      <c r="T51" s="637"/>
    </row>
    <row r="52" spans="1:12" ht="12.75" customHeight="1">
      <c r="A52" s="108" t="s">
        <v>504</v>
      </c>
      <c r="B52" s="135" t="s">
        <v>191</v>
      </c>
      <c r="C52" s="145">
        <v>40</v>
      </c>
      <c r="D52" s="145">
        <v>5</v>
      </c>
      <c r="E52" s="190">
        <v>15</v>
      </c>
      <c r="F52" s="220">
        <v>12</v>
      </c>
      <c r="G52" s="217">
        <v>3</v>
      </c>
      <c r="H52" s="153"/>
      <c r="I52" s="355" t="s">
        <v>135</v>
      </c>
      <c r="J52" s="547" t="e">
        <f>#N/A</f>
        <v>#N/A</v>
      </c>
      <c r="K52" s="547">
        <f t="shared" si="23"/>
        <v>3</v>
      </c>
      <c r="L52" s="349"/>
    </row>
    <row r="53" spans="1:12" ht="12.75" customHeight="1">
      <c r="A53" s="108" t="s">
        <v>192</v>
      </c>
      <c r="B53" s="135" t="s">
        <v>193</v>
      </c>
      <c r="C53" s="145">
        <v>6</v>
      </c>
      <c r="D53" s="145">
        <v>6</v>
      </c>
      <c r="E53" s="145">
        <v>6</v>
      </c>
      <c r="F53" s="219">
        <v>2</v>
      </c>
      <c r="G53" s="217">
        <v>2</v>
      </c>
      <c r="H53" s="153"/>
      <c r="I53" s="355" t="s">
        <v>135</v>
      </c>
      <c r="J53" s="547" t="e">
        <f>#N/A</f>
        <v>#N/A</v>
      </c>
      <c r="K53" s="547">
        <f t="shared" si="23"/>
        <v>2</v>
      </c>
      <c r="L53" s="349"/>
    </row>
    <row r="54" spans="1:12" ht="12.75" customHeight="1">
      <c r="A54" s="108" t="s">
        <v>505</v>
      </c>
      <c r="B54" s="135"/>
      <c r="C54" s="145">
        <v>20</v>
      </c>
      <c r="D54" s="190">
        <v>8</v>
      </c>
      <c r="E54" s="190">
        <v>14</v>
      </c>
      <c r="F54" s="219">
        <v>2</v>
      </c>
      <c r="G54" s="217">
        <v>2</v>
      </c>
      <c r="H54" s="153"/>
      <c r="I54" s="355" t="s">
        <v>135</v>
      </c>
      <c r="J54" s="547" t="e">
        <f>#N/A</f>
        <v>#N/A</v>
      </c>
      <c r="K54" s="547">
        <f t="shared" si="23"/>
        <v>2</v>
      </c>
      <c r="L54" s="349"/>
    </row>
    <row r="55" spans="1:12" ht="12.75" customHeight="1">
      <c r="A55" s="108" t="s">
        <v>194</v>
      </c>
      <c r="B55" s="135"/>
      <c r="C55" s="145">
        <v>20</v>
      </c>
      <c r="D55" s="190">
        <v>10</v>
      </c>
      <c r="E55" s="190">
        <v>20</v>
      </c>
      <c r="F55" s="220">
        <v>10</v>
      </c>
      <c r="G55" s="147">
        <v>5</v>
      </c>
      <c r="H55" s="153"/>
      <c r="I55" s="355" t="s">
        <v>135</v>
      </c>
      <c r="J55" s="547" t="e">
        <f>#N/A</f>
        <v>#N/A</v>
      </c>
      <c r="K55" s="547">
        <f t="shared" si="23"/>
        <v>5</v>
      </c>
      <c r="L55" s="349"/>
    </row>
    <row r="56" spans="1:12" ht="12.75" customHeight="1">
      <c r="A56" s="108" t="s">
        <v>511</v>
      </c>
      <c r="B56" s="135"/>
      <c r="C56" s="145">
        <v>12</v>
      </c>
      <c r="D56" s="190">
        <v>0</v>
      </c>
      <c r="E56" s="190">
        <v>18</v>
      </c>
      <c r="F56" s="248"/>
      <c r="G56" s="296"/>
      <c r="H56" s="153"/>
      <c r="I56" s="458"/>
      <c r="J56" s="547"/>
      <c r="K56" s="547">
        <f t="shared" si="23"/>
        <v>0</v>
      </c>
      <c r="L56" s="349"/>
    </row>
    <row r="57" spans="1:12" ht="12.75" customHeight="1">
      <c r="A57" s="108" t="s">
        <v>161</v>
      </c>
      <c r="B57" s="135" t="s">
        <v>503</v>
      </c>
      <c r="C57" s="339">
        <v>65</v>
      </c>
      <c r="D57" s="339">
        <v>10</v>
      </c>
      <c r="E57" s="339">
        <v>12</v>
      </c>
      <c r="F57" s="523"/>
      <c r="G57" s="339">
        <v>5</v>
      </c>
      <c r="H57" s="339"/>
      <c r="I57" s="347" t="s">
        <v>135</v>
      </c>
      <c r="J57" s="547">
        <f>IF(I57="*",G57,0)</f>
        <v>0</v>
      </c>
      <c r="K57" s="547">
        <f t="shared" si="23"/>
        <v>5</v>
      </c>
      <c r="L57" s="349"/>
    </row>
    <row r="58" spans="1:12" ht="12.75" customHeight="1">
      <c r="A58" s="251" t="s">
        <v>536</v>
      </c>
      <c r="B58" s="135"/>
      <c r="C58" s="337">
        <v>15</v>
      </c>
      <c r="D58" s="337"/>
      <c r="E58" s="337">
        <v>8</v>
      </c>
      <c r="F58" s="524"/>
      <c r="G58" s="337"/>
      <c r="H58" s="337"/>
      <c r="I58" s="347"/>
      <c r="J58" s="547"/>
      <c r="K58" s="547"/>
      <c r="L58" s="349"/>
    </row>
    <row r="59" spans="1:12" ht="12.75" customHeight="1">
      <c r="A59" s="131"/>
      <c r="B59" s="138" t="s">
        <v>471</v>
      </c>
      <c r="C59" s="148">
        <f aca="true" t="shared" si="24" ref="C59:H59">SUM(C49:C58)</f>
        <v>314</v>
      </c>
      <c r="D59" s="148">
        <f t="shared" si="24"/>
        <v>97</v>
      </c>
      <c r="E59" s="148">
        <f t="shared" si="24"/>
        <v>169</v>
      </c>
      <c r="F59" s="148">
        <f t="shared" si="24"/>
        <v>43</v>
      </c>
      <c r="G59" s="148">
        <f t="shared" si="24"/>
        <v>28</v>
      </c>
      <c r="H59" s="148">
        <f t="shared" si="24"/>
        <v>11</v>
      </c>
      <c r="I59" s="355"/>
      <c r="J59" s="547"/>
      <c r="K59" s="547"/>
      <c r="L59" s="349"/>
    </row>
    <row r="60" spans="1:12" ht="12.75" customHeight="1">
      <c r="A60" s="131"/>
      <c r="B60" s="132"/>
      <c r="C60" s="181"/>
      <c r="D60" s="181"/>
      <c r="E60" s="181"/>
      <c r="F60" s="292"/>
      <c r="G60" s="181"/>
      <c r="I60" s="355"/>
      <c r="J60" s="547"/>
      <c r="K60" s="547"/>
      <c r="L60" s="349"/>
    </row>
    <row r="61" spans="1:12" ht="12.75" customHeight="1">
      <c r="A61" s="713" t="s">
        <v>195</v>
      </c>
      <c r="B61" s="714"/>
      <c r="C61" s="332" t="s">
        <v>87</v>
      </c>
      <c r="D61" s="332" t="s">
        <v>88</v>
      </c>
      <c r="E61" s="332" t="s">
        <v>89</v>
      </c>
      <c r="F61" s="332" t="s">
        <v>90</v>
      </c>
      <c r="G61" s="148" t="s">
        <v>17</v>
      </c>
      <c r="H61" s="148" t="s">
        <v>134</v>
      </c>
      <c r="I61" s="356"/>
      <c r="J61" s="547"/>
      <c r="K61" s="547"/>
      <c r="L61" s="349"/>
    </row>
    <row r="62" spans="1:12" ht="12.75" customHeight="1">
      <c r="A62" s="108" t="s">
        <v>196</v>
      </c>
      <c r="B62" s="135" t="s">
        <v>197</v>
      </c>
      <c r="C62" s="500">
        <v>41</v>
      </c>
      <c r="D62" s="500">
        <v>41</v>
      </c>
      <c r="E62" s="500">
        <v>51</v>
      </c>
      <c r="F62" s="137" t="s">
        <v>198</v>
      </c>
      <c r="G62" s="145">
        <v>6</v>
      </c>
      <c r="H62" s="153"/>
      <c r="I62" s="458" t="s">
        <v>138</v>
      </c>
      <c r="J62" s="547">
        <f>IF(I62="*",G62,0)</f>
        <v>6</v>
      </c>
      <c r="K62" s="547">
        <f>IF(I62="**",G62,0)</f>
        <v>0</v>
      </c>
      <c r="L62" s="349"/>
    </row>
    <row r="63" spans="1:12" ht="12">
      <c r="A63" s="108" t="s">
        <v>199</v>
      </c>
      <c r="B63" s="135" t="s">
        <v>200</v>
      </c>
      <c r="C63" s="500">
        <v>1</v>
      </c>
      <c r="D63" s="500">
        <v>2</v>
      </c>
      <c r="E63" s="500">
        <v>2</v>
      </c>
      <c r="F63" s="137" t="s">
        <v>198</v>
      </c>
      <c r="G63" s="500"/>
      <c r="H63" s="153"/>
      <c r="I63" s="458"/>
      <c r="J63" s="547">
        <f>IF(I63="*",G63,0)</f>
        <v>0</v>
      </c>
      <c r="K63" s="547">
        <f>IF(I63="**",G63,0)</f>
        <v>0</v>
      </c>
      <c r="L63" s="349"/>
    </row>
    <row r="64" spans="1:12" ht="15.75" customHeight="1">
      <c r="A64" s="108" t="s">
        <v>201</v>
      </c>
      <c r="B64" s="135" t="s">
        <v>202</v>
      </c>
      <c r="C64" s="500">
        <v>18</v>
      </c>
      <c r="D64" s="500">
        <v>26</v>
      </c>
      <c r="E64" s="500">
        <v>25</v>
      </c>
      <c r="F64" s="137" t="s">
        <v>198</v>
      </c>
      <c r="G64" s="145">
        <v>7</v>
      </c>
      <c r="H64" s="153"/>
      <c r="I64" s="458" t="s">
        <v>138</v>
      </c>
      <c r="J64" s="547">
        <f>IF(I64="*",G64,0)</f>
        <v>7</v>
      </c>
      <c r="K64" s="547">
        <f>IF(I64="**",G64,0)</f>
        <v>0</v>
      </c>
      <c r="L64" s="349"/>
    </row>
    <row r="65" spans="1:12" ht="12.75" customHeight="1">
      <c r="A65" s="131"/>
      <c r="B65" s="138" t="s">
        <v>499</v>
      </c>
      <c r="C65" s="148">
        <f aca="true" t="shared" si="25" ref="C65:H65">SUM(C62:C64)</f>
        <v>60</v>
      </c>
      <c r="D65" s="148">
        <f t="shared" si="25"/>
        <v>69</v>
      </c>
      <c r="E65" s="148">
        <f t="shared" si="25"/>
        <v>78</v>
      </c>
      <c r="F65" s="148">
        <f t="shared" si="25"/>
        <v>0</v>
      </c>
      <c r="G65" s="148">
        <f>SUM(G62:G64)</f>
        <v>13</v>
      </c>
      <c r="H65" s="148">
        <f t="shared" si="25"/>
        <v>0</v>
      </c>
      <c r="I65" s="355"/>
      <c r="J65" s="547"/>
      <c r="K65" s="547"/>
      <c r="L65" s="349"/>
    </row>
    <row r="66" spans="1:12" ht="12.75" customHeight="1">
      <c r="A66" s="131"/>
      <c r="B66" s="132"/>
      <c r="C66" s="181"/>
      <c r="D66" s="181"/>
      <c r="E66" s="181"/>
      <c r="F66" s="181"/>
      <c r="G66" s="181"/>
      <c r="I66" s="347"/>
      <c r="J66" s="547"/>
      <c r="K66" s="547"/>
      <c r="L66" s="349"/>
    </row>
    <row r="67" spans="1:12" ht="15">
      <c r="A67" s="713" t="s">
        <v>203</v>
      </c>
      <c r="B67" s="714"/>
      <c r="C67" s="332" t="s">
        <v>87</v>
      </c>
      <c r="D67" s="332" t="s">
        <v>88</v>
      </c>
      <c r="E67" s="332" t="s">
        <v>89</v>
      </c>
      <c r="F67" s="332" t="s">
        <v>90</v>
      </c>
      <c r="G67" s="332" t="s">
        <v>17</v>
      </c>
      <c r="H67" s="148" t="s">
        <v>134</v>
      </c>
      <c r="I67" s="347"/>
      <c r="J67" s="547"/>
      <c r="K67" s="547"/>
      <c r="L67" s="349"/>
    </row>
    <row r="68" spans="1:12" ht="12">
      <c r="A68" s="108" t="s">
        <v>204</v>
      </c>
      <c r="B68" s="135" t="s">
        <v>205</v>
      </c>
      <c r="C68" s="219">
        <v>43</v>
      </c>
      <c r="D68" s="220">
        <v>49</v>
      </c>
      <c r="E68" s="220">
        <v>43</v>
      </c>
      <c r="F68" s="220">
        <v>8</v>
      </c>
      <c r="G68" s="220">
        <v>2</v>
      </c>
      <c r="H68" s="108"/>
      <c r="I68" s="359" t="s">
        <v>138</v>
      </c>
      <c r="J68" s="547" t="e">
        <f>#N/A</f>
        <v>#N/A</v>
      </c>
      <c r="K68" s="547">
        <f aca="true" t="shared" si="26" ref="K68:K73">IF(I68="**",G68,0)</f>
        <v>0</v>
      </c>
      <c r="L68" s="349"/>
    </row>
    <row r="69" spans="1:12" ht="12">
      <c r="A69" s="108" t="s">
        <v>206</v>
      </c>
      <c r="B69" s="135" t="s">
        <v>207</v>
      </c>
      <c r="C69" s="220">
        <v>53</v>
      </c>
      <c r="D69" s="220">
        <v>43</v>
      </c>
      <c r="E69" s="220">
        <v>44</v>
      </c>
      <c r="F69" s="220">
        <v>15</v>
      </c>
      <c r="G69" s="220">
        <v>2</v>
      </c>
      <c r="H69" s="536">
        <v>5</v>
      </c>
      <c r="I69" s="359" t="s">
        <v>138</v>
      </c>
      <c r="J69" s="547" t="e">
        <f>#N/A</f>
        <v>#N/A</v>
      </c>
      <c r="K69" s="547">
        <f t="shared" si="26"/>
        <v>0</v>
      </c>
      <c r="L69" s="349"/>
    </row>
    <row r="70" spans="1:12" ht="15.75" customHeight="1">
      <c r="A70" s="108" t="s">
        <v>208</v>
      </c>
      <c r="B70" s="135" t="s">
        <v>209</v>
      </c>
      <c r="C70" s="220">
        <v>54</v>
      </c>
      <c r="D70" s="220">
        <v>49</v>
      </c>
      <c r="E70" s="220">
        <v>42</v>
      </c>
      <c r="F70" s="220">
        <v>15</v>
      </c>
      <c r="G70" s="220">
        <v>2</v>
      </c>
      <c r="H70" s="536">
        <v>5</v>
      </c>
      <c r="I70" s="359" t="s">
        <v>138</v>
      </c>
      <c r="J70" s="547" t="e">
        <f>#N/A</f>
        <v>#N/A</v>
      </c>
      <c r="K70" s="547">
        <f t="shared" si="26"/>
        <v>0</v>
      </c>
      <c r="L70" s="349"/>
    </row>
    <row r="71" spans="1:12" ht="15.75" customHeight="1">
      <c r="A71" s="108" t="s">
        <v>210</v>
      </c>
      <c r="B71" s="135" t="s">
        <v>211</v>
      </c>
      <c r="C71" s="220">
        <v>58</v>
      </c>
      <c r="D71" s="220">
        <v>43</v>
      </c>
      <c r="E71" s="220">
        <v>49</v>
      </c>
      <c r="F71" s="220">
        <v>3</v>
      </c>
      <c r="G71" s="220">
        <v>2</v>
      </c>
      <c r="H71" s="108"/>
      <c r="I71" s="359" t="s">
        <v>138</v>
      </c>
      <c r="J71" s="547" t="e">
        <f>#N/A</f>
        <v>#N/A</v>
      </c>
      <c r="K71" s="547">
        <f t="shared" si="26"/>
        <v>0</v>
      </c>
      <c r="L71" s="349"/>
    </row>
    <row r="72" spans="1:12" ht="11.25" customHeight="1">
      <c r="A72" s="251" t="s">
        <v>474</v>
      </c>
      <c r="B72" s="135" t="s">
        <v>485</v>
      </c>
      <c r="C72" s="220">
        <v>45</v>
      </c>
      <c r="D72" s="220">
        <v>15</v>
      </c>
      <c r="E72" s="220">
        <v>40</v>
      </c>
      <c r="F72" s="220">
        <v>13</v>
      </c>
      <c r="G72" s="220">
        <v>2</v>
      </c>
      <c r="H72" s="108"/>
      <c r="I72" s="359" t="s">
        <v>138</v>
      </c>
      <c r="J72" s="547" t="e">
        <f>#N/A</f>
        <v>#N/A</v>
      </c>
      <c r="K72" s="547">
        <f t="shared" si="26"/>
        <v>0</v>
      </c>
      <c r="L72" s="349"/>
    </row>
    <row r="73" spans="1:12" ht="12.75" customHeight="1">
      <c r="A73" s="131"/>
      <c r="B73" s="135" t="s">
        <v>486</v>
      </c>
      <c r="C73" s="220">
        <v>13</v>
      </c>
      <c r="D73" s="220">
        <v>7</v>
      </c>
      <c r="E73" s="220">
        <v>14</v>
      </c>
      <c r="F73" s="220">
        <v>3</v>
      </c>
      <c r="G73" s="220">
        <v>0</v>
      </c>
      <c r="H73" s="108"/>
      <c r="I73" s="359" t="s">
        <v>138</v>
      </c>
      <c r="J73" s="547" t="e">
        <f>#N/A</f>
        <v>#N/A</v>
      </c>
      <c r="K73" s="547">
        <f t="shared" si="26"/>
        <v>0</v>
      </c>
      <c r="L73" s="349"/>
    </row>
    <row r="74" spans="2:12" ht="12.75" customHeight="1">
      <c r="B74" s="138" t="s">
        <v>473</v>
      </c>
      <c r="C74" s="148">
        <f aca="true" t="shared" si="27" ref="C74:H74">SUM(C68:C73)</f>
        <v>266</v>
      </c>
      <c r="D74" s="148">
        <f t="shared" si="27"/>
        <v>206</v>
      </c>
      <c r="E74" s="148">
        <f t="shared" si="27"/>
        <v>232</v>
      </c>
      <c r="F74" s="148">
        <f t="shared" si="27"/>
        <v>57</v>
      </c>
      <c r="G74" s="148">
        <f>SUM(G68:G73)</f>
        <v>10</v>
      </c>
      <c r="H74" s="148">
        <f t="shared" si="27"/>
        <v>10</v>
      </c>
      <c r="I74" s="347"/>
      <c r="J74" s="351"/>
      <c r="K74" s="351"/>
      <c r="L74" s="349"/>
    </row>
    <row r="75" spans="3:15" ht="12.75" customHeight="1">
      <c r="C75" s="292"/>
      <c r="D75" s="292"/>
      <c r="E75" s="292"/>
      <c r="F75" s="292"/>
      <c r="G75" s="168"/>
      <c r="I75" s="161"/>
      <c r="J75" s="117"/>
      <c r="K75" s="118"/>
      <c r="L75" s="167"/>
      <c r="M75" s="105"/>
      <c r="N75" s="105"/>
      <c r="O75" s="105"/>
    </row>
    <row r="76" spans="1:15" ht="12.75" customHeight="1">
      <c r="A76" s="713" t="s">
        <v>212</v>
      </c>
      <c r="B76" s="714"/>
      <c r="C76" s="332" t="s">
        <v>87</v>
      </c>
      <c r="D76" s="332" t="s">
        <v>213</v>
      </c>
      <c r="E76" s="332" t="s">
        <v>214</v>
      </c>
      <c r="F76" s="332" t="s">
        <v>89</v>
      </c>
      <c r="G76" s="332" t="s">
        <v>90</v>
      </c>
      <c r="H76" s="148" t="s">
        <v>17</v>
      </c>
      <c r="I76" s="97" t="s">
        <v>134</v>
      </c>
      <c r="J76" s="347"/>
      <c r="K76" s="263"/>
      <c r="L76" s="303"/>
      <c r="M76" s="105"/>
      <c r="N76" s="105"/>
      <c r="O76" s="105"/>
    </row>
    <row r="77" spans="1:15" ht="15" customHeight="1">
      <c r="A77" s="108" t="s">
        <v>215</v>
      </c>
      <c r="B77" s="135" t="s">
        <v>216</v>
      </c>
      <c r="C77" s="145">
        <v>42</v>
      </c>
      <c r="D77" s="145">
        <v>24</v>
      </c>
      <c r="E77" s="146"/>
      <c r="F77" s="145">
        <v>52</v>
      </c>
      <c r="G77" s="145">
        <v>46</v>
      </c>
      <c r="H77" s="145">
        <v>19</v>
      </c>
      <c r="I77" s="244"/>
      <c r="J77" s="347" t="s">
        <v>138</v>
      </c>
      <c r="K77" s="360"/>
      <c r="L77" s="303"/>
      <c r="M77" s="105"/>
      <c r="N77" s="105"/>
      <c r="O77" s="105"/>
    </row>
    <row r="78" spans="1:15" ht="15" customHeight="1">
      <c r="A78" s="108" t="s">
        <v>217</v>
      </c>
      <c r="B78" s="135" t="s">
        <v>218</v>
      </c>
      <c r="C78" s="146"/>
      <c r="D78" s="146"/>
      <c r="E78" s="145">
        <v>48</v>
      </c>
      <c r="F78" s="146"/>
      <c r="G78" s="137"/>
      <c r="H78" s="146"/>
      <c r="I78" s="244"/>
      <c r="J78" s="347"/>
      <c r="K78" s="501"/>
      <c r="L78" s="303"/>
      <c r="M78" s="113"/>
      <c r="N78" s="105"/>
      <c r="O78" s="105"/>
    </row>
    <row r="79" spans="1:15" ht="13.5">
      <c r="A79" s="108" t="s">
        <v>219</v>
      </c>
      <c r="B79" s="135" t="s">
        <v>220</v>
      </c>
      <c r="C79" s="145">
        <v>148</v>
      </c>
      <c r="D79" s="145">
        <v>37</v>
      </c>
      <c r="E79" s="146"/>
      <c r="F79" s="145">
        <v>55</v>
      </c>
      <c r="G79" s="145">
        <v>8</v>
      </c>
      <c r="H79" s="145">
        <v>8</v>
      </c>
      <c r="I79" s="244"/>
      <c r="J79" s="347" t="s">
        <v>138</v>
      </c>
      <c r="K79" s="360"/>
      <c r="L79" s="303"/>
      <c r="M79" s="113"/>
      <c r="N79" s="105"/>
      <c r="O79" s="105"/>
    </row>
    <row r="80" spans="1:15" ht="13.5">
      <c r="A80" s="108" t="s">
        <v>221</v>
      </c>
      <c r="B80" s="135" t="s">
        <v>222</v>
      </c>
      <c r="C80" s="500">
        <v>0</v>
      </c>
      <c r="D80" s="500">
        <v>0</v>
      </c>
      <c r="E80" s="137"/>
      <c r="F80" s="500">
        <v>0</v>
      </c>
      <c r="G80" s="500">
        <v>0</v>
      </c>
      <c r="H80" s="500">
        <v>0</v>
      </c>
      <c r="I80" s="244"/>
      <c r="J80" s="347" t="s">
        <v>138</v>
      </c>
      <c r="K80" s="360"/>
      <c r="L80" s="303"/>
      <c r="M80" s="113"/>
      <c r="N80" s="105"/>
      <c r="O80" s="105"/>
    </row>
    <row r="81" spans="1:15" ht="13.5">
      <c r="A81" s="108" t="s">
        <v>223</v>
      </c>
      <c r="B81" s="135" t="s">
        <v>224</v>
      </c>
      <c r="C81" s="249">
        <v>50</v>
      </c>
      <c r="D81" s="249">
        <v>15</v>
      </c>
      <c r="E81" s="249">
        <v>30</v>
      </c>
      <c r="F81" s="249">
        <v>25</v>
      </c>
      <c r="G81" s="145">
        <v>10</v>
      </c>
      <c r="H81" s="145">
        <v>3</v>
      </c>
      <c r="I81" s="244"/>
      <c r="J81" s="347" t="s">
        <v>138</v>
      </c>
      <c r="K81" s="501"/>
      <c r="L81" s="303"/>
      <c r="M81" s="113"/>
      <c r="N81" s="105"/>
      <c r="O81" s="105"/>
    </row>
    <row r="82" spans="1:15" ht="13.5">
      <c r="A82" s="108" t="s">
        <v>288</v>
      </c>
      <c r="B82" s="135" t="s">
        <v>289</v>
      </c>
      <c r="C82" s="145">
        <v>48</v>
      </c>
      <c r="D82" s="145">
        <v>21</v>
      </c>
      <c r="E82" s="146"/>
      <c r="F82" s="145">
        <v>25</v>
      </c>
      <c r="G82" s="145">
        <v>6</v>
      </c>
      <c r="H82" s="146"/>
      <c r="I82" s="244"/>
      <c r="J82" s="347"/>
      <c r="K82" s="501"/>
      <c r="L82" s="303"/>
      <c r="M82" s="113"/>
      <c r="N82" s="105"/>
      <c r="O82" s="105"/>
    </row>
    <row r="83" spans="1:15" ht="13.5">
      <c r="A83" s="108" t="s">
        <v>225</v>
      </c>
      <c r="B83" s="135" t="s">
        <v>226</v>
      </c>
      <c r="C83" s="252"/>
      <c r="D83" s="252"/>
      <c r="E83" s="249">
        <v>36</v>
      </c>
      <c r="F83" s="252"/>
      <c r="G83" s="137"/>
      <c r="H83" s="146"/>
      <c r="I83" s="244"/>
      <c r="J83" s="347"/>
      <c r="K83" s="501"/>
      <c r="L83" s="303"/>
      <c r="M83" s="113"/>
      <c r="N83" s="105"/>
      <c r="O83" s="105"/>
    </row>
    <row r="84" spans="1:15" ht="13.5">
      <c r="A84" s="108" t="s">
        <v>227</v>
      </c>
      <c r="B84" s="135" t="s">
        <v>228</v>
      </c>
      <c r="C84" s="249">
        <v>40</v>
      </c>
      <c r="D84" s="249">
        <v>8</v>
      </c>
      <c r="E84" s="252"/>
      <c r="F84" s="249">
        <v>12</v>
      </c>
      <c r="G84" s="145">
        <v>5</v>
      </c>
      <c r="H84" s="145">
        <v>5</v>
      </c>
      <c r="I84" s="244"/>
      <c r="J84" s="347" t="s">
        <v>138</v>
      </c>
      <c r="K84" s="360"/>
      <c r="L84" s="303"/>
      <c r="M84" s="113"/>
      <c r="N84" s="105"/>
      <c r="O84" s="105"/>
    </row>
    <row r="85" spans="1:15" ht="13.5">
      <c r="A85" s="108" t="s">
        <v>229</v>
      </c>
      <c r="B85" s="135" t="s">
        <v>230</v>
      </c>
      <c r="C85" s="145">
        <v>75</v>
      </c>
      <c r="D85" s="145">
        <v>60</v>
      </c>
      <c r="E85" s="146"/>
      <c r="F85" s="145">
        <v>75</v>
      </c>
      <c r="G85" s="145">
        <v>15</v>
      </c>
      <c r="H85" s="145">
        <v>3</v>
      </c>
      <c r="I85" s="244"/>
      <c r="J85" s="347" t="s">
        <v>138</v>
      </c>
      <c r="K85" s="360"/>
      <c r="L85" s="303"/>
      <c r="M85" s="113"/>
      <c r="N85" s="105"/>
      <c r="O85" s="105"/>
    </row>
    <row r="86" spans="1:15" ht="13.5">
      <c r="A86" s="108" t="s">
        <v>231</v>
      </c>
      <c r="B86" s="135" t="s">
        <v>232</v>
      </c>
      <c r="C86" s="145">
        <v>115</v>
      </c>
      <c r="D86" s="145">
        <v>15</v>
      </c>
      <c r="E86" s="146"/>
      <c r="F86" s="190">
        <v>15</v>
      </c>
      <c r="G86" s="145">
        <v>10</v>
      </c>
      <c r="H86" s="137"/>
      <c r="I86" s="244"/>
      <c r="J86" s="347"/>
      <c r="K86" s="360"/>
      <c r="L86" s="303"/>
      <c r="M86" s="113"/>
      <c r="N86" s="105"/>
      <c r="O86" s="105"/>
    </row>
    <row r="87" spans="1:15" ht="13.5">
      <c r="A87" s="108" t="s">
        <v>233</v>
      </c>
      <c r="B87" s="135" t="s">
        <v>234</v>
      </c>
      <c r="C87" s="145">
        <v>11</v>
      </c>
      <c r="D87" s="145">
        <v>6</v>
      </c>
      <c r="E87" s="146"/>
      <c r="F87" s="145">
        <v>12</v>
      </c>
      <c r="G87" s="146">
        <v>3</v>
      </c>
      <c r="H87" s="137"/>
      <c r="I87" s="244"/>
      <c r="J87" s="347"/>
      <c r="K87" s="360"/>
      <c r="L87" s="303"/>
      <c r="M87" s="113"/>
      <c r="N87" s="105"/>
      <c r="O87" s="105"/>
    </row>
    <row r="88" spans="1:15" ht="13.5">
      <c r="A88" s="108" t="s">
        <v>235</v>
      </c>
      <c r="B88" s="135" t="s">
        <v>236</v>
      </c>
      <c r="C88" s="145">
        <v>11</v>
      </c>
      <c r="D88" s="145">
        <v>17</v>
      </c>
      <c r="E88" s="146"/>
      <c r="F88" s="145">
        <v>11</v>
      </c>
      <c r="G88" s="145">
        <v>1</v>
      </c>
      <c r="H88" s="145">
        <v>1</v>
      </c>
      <c r="I88" s="244"/>
      <c r="J88" s="347" t="s">
        <v>138</v>
      </c>
      <c r="K88" s="360"/>
      <c r="L88" s="303"/>
      <c r="M88" s="113"/>
      <c r="N88" s="105"/>
      <c r="O88" s="105"/>
    </row>
    <row r="89" spans="1:15" ht="13.5">
      <c r="A89" s="108" t="s">
        <v>237</v>
      </c>
      <c r="B89" s="124" t="s">
        <v>238</v>
      </c>
      <c r="C89" s="145">
        <v>98</v>
      </c>
      <c r="D89" s="145">
        <v>106</v>
      </c>
      <c r="E89" s="146"/>
      <c r="F89" s="145">
        <v>78</v>
      </c>
      <c r="G89" s="145">
        <v>6</v>
      </c>
      <c r="H89" s="146">
        <v>4</v>
      </c>
      <c r="I89" s="244"/>
      <c r="J89" s="347"/>
      <c r="K89" s="360"/>
      <c r="L89" s="303"/>
      <c r="M89" s="113"/>
      <c r="N89" s="105"/>
      <c r="O89" s="105"/>
    </row>
    <row r="90" spans="1:15" ht="13.5">
      <c r="A90" s="108" t="s">
        <v>239</v>
      </c>
      <c r="B90" s="135" t="s">
        <v>240</v>
      </c>
      <c r="C90" s="146"/>
      <c r="D90" s="146"/>
      <c r="E90" s="145">
        <v>42</v>
      </c>
      <c r="F90" s="146"/>
      <c r="G90" s="137"/>
      <c r="H90" s="137"/>
      <c r="I90" s="244"/>
      <c r="J90" s="347"/>
      <c r="K90" s="360"/>
      <c r="L90" s="303"/>
      <c r="M90" s="113"/>
      <c r="N90" s="105"/>
      <c r="O90" s="105"/>
    </row>
    <row r="91" spans="1:15" ht="13.5">
      <c r="A91" s="108" t="s">
        <v>241</v>
      </c>
      <c r="B91" s="135" t="s">
        <v>242</v>
      </c>
      <c r="C91" s="145">
        <v>12</v>
      </c>
      <c r="D91" s="145">
        <v>8</v>
      </c>
      <c r="E91" s="145">
        <v>45</v>
      </c>
      <c r="F91" s="145">
        <v>12</v>
      </c>
      <c r="G91" s="145">
        <v>2</v>
      </c>
      <c r="H91" s="145">
        <v>2</v>
      </c>
      <c r="I91" s="244"/>
      <c r="J91" s="347" t="s">
        <v>138</v>
      </c>
      <c r="K91" s="360"/>
      <c r="L91" s="303"/>
      <c r="M91" s="113"/>
      <c r="N91" s="105"/>
      <c r="O91" s="105"/>
    </row>
    <row r="92" spans="1:15" ht="13.5">
      <c r="A92" s="108" t="s">
        <v>243</v>
      </c>
      <c r="B92" s="135" t="s">
        <v>244</v>
      </c>
      <c r="C92" s="146"/>
      <c r="D92" s="146"/>
      <c r="E92" s="145">
        <v>60</v>
      </c>
      <c r="F92" s="146"/>
      <c r="G92" s="137"/>
      <c r="H92" s="137"/>
      <c r="I92" s="244"/>
      <c r="J92" s="347"/>
      <c r="K92" s="360"/>
      <c r="L92" s="303"/>
      <c r="M92" s="113"/>
      <c r="N92" s="105"/>
      <c r="O92" s="105"/>
    </row>
    <row r="93" spans="1:15" ht="13.5">
      <c r="A93" s="108" t="s">
        <v>245</v>
      </c>
      <c r="B93" s="135" t="s">
        <v>246</v>
      </c>
      <c r="C93" s="146"/>
      <c r="D93" s="146"/>
      <c r="E93" s="145">
        <v>40</v>
      </c>
      <c r="F93" s="146"/>
      <c r="G93" s="137"/>
      <c r="H93" s="137"/>
      <c r="I93" s="244"/>
      <c r="J93" s="347"/>
      <c r="K93" s="360"/>
      <c r="L93" s="303"/>
      <c r="M93" s="113"/>
      <c r="N93" s="105"/>
      <c r="O93" s="105"/>
    </row>
    <row r="94" spans="1:15" ht="13.5">
      <c r="A94" s="108" t="s">
        <v>247</v>
      </c>
      <c r="B94" s="135" t="s">
        <v>248</v>
      </c>
      <c r="C94" s="145">
        <v>43</v>
      </c>
      <c r="D94" s="145">
        <v>27</v>
      </c>
      <c r="E94" s="146"/>
      <c r="F94" s="145">
        <v>44</v>
      </c>
      <c r="G94" s="145">
        <v>5</v>
      </c>
      <c r="H94" s="145">
        <v>6</v>
      </c>
      <c r="I94" s="244"/>
      <c r="J94" s="347" t="s">
        <v>138</v>
      </c>
      <c r="K94" s="360"/>
      <c r="L94" s="303"/>
      <c r="M94" s="113"/>
      <c r="N94" s="105"/>
      <c r="O94" s="105"/>
    </row>
    <row r="95" spans="1:15" ht="13.5">
      <c r="A95" s="108" t="s">
        <v>249</v>
      </c>
      <c r="B95" s="135" t="s">
        <v>250</v>
      </c>
      <c r="C95" s="145">
        <v>5</v>
      </c>
      <c r="D95" s="145">
        <v>10</v>
      </c>
      <c r="E95" s="146"/>
      <c r="F95" s="145">
        <v>5</v>
      </c>
      <c r="G95" s="137"/>
      <c r="H95" s="137"/>
      <c r="I95" s="244"/>
      <c r="J95" s="347"/>
      <c r="K95" s="360"/>
      <c r="L95" s="303"/>
      <c r="M95" s="113"/>
      <c r="N95" s="105"/>
      <c r="O95" s="105"/>
    </row>
    <row r="96" spans="1:15" ht="13.5">
      <c r="A96" s="108" t="s">
        <v>251</v>
      </c>
      <c r="B96" s="135" t="s">
        <v>252</v>
      </c>
      <c r="C96" s="145">
        <v>5</v>
      </c>
      <c r="D96" s="146"/>
      <c r="E96" s="145">
        <v>50</v>
      </c>
      <c r="F96" s="145">
        <v>5</v>
      </c>
      <c r="G96" s="137"/>
      <c r="H96" s="137"/>
      <c r="I96" s="244"/>
      <c r="J96" s="347"/>
      <c r="K96" s="360"/>
      <c r="L96" s="303"/>
      <c r="M96" s="113"/>
      <c r="N96" s="105"/>
      <c r="O96" s="105"/>
    </row>
    <row r="97" spans="1:15" ht="13.5">
      <c r="A97" s="108" t="s">
        <v>253</v>
      </c>
      <c r="B97" s="135" t="s">
        <v>254</v>
      </c>
      <c r="C97" s="145">
        <v>3</v>
      </c>
      <c r="D97" s="146"/>
      <c r="E97" s="145">
        <v>60</v>
      </c>
      <c r="F97" s="146"/>
      <c r="G97" s="137"/>
      <c r="H97" s="137"/>
      <c r="I97" s="244"/>
      <c r="J97" s="347"/>
      <c r="K97" s="360"/>
      <c r="L97" s="303"/>
      <c r="M97" s="113"/>
      <c r="N97" s="105"/>
      <c r="O97" s="105"/>
    </row>
    <row r="98" spans="1:15" ht="13.5">
      <c r="A98" s="108" t="s">
        <v>255</v>
      </c>
      <c r="B98" s="135" t="s">
        <v>256</v>
      </c>
      <c r="C98" s="145">
        <v>43</v>
      </c>
      <c r="D98" s="145">
        <v>19</v>
      </c>
      <c r="E98" s="146"/>
      <c r="F98" s="145">
        <v>45</v>
      </c>
      <c r="G98" s="145">
        <v>12</v>
      </c>
      <c r="H98" s="145">
        <v>3</v>
      </c>
      <c r="I98" s="244"/>
      <c r="J98" s="347" t="s">
        <v>138</v>
      </c>
      <c r="K98" s="360"/>
      <c r="L98" s="303"/>
      <c r="M98" s="113"/>
      <c r="N98" s="105"/>
      <c r="O98" s="105"/>
    </row>
    <row r="99" spans="1:15" ht="13.5">
      <c r="A99" s="108" t="s">
        <v>516</v>
      </c>
      <c r="B99" s="135" t="s">
        <v>256</v>
      </c>
      <c r="C99" s="145">
        <v>16</v>
      </c>
      <c r="D99" s="145">
        <v>15</v>
      </c>
      <c r="E99" s="146"/>
      <c r="F99" s="145">
        <v>22</v>
      </c>
      <c r="G99" s="145">
        <v>8</v>
      </c>
      <c r="H99" s="145">
        <v>3</v>
      </c>
      <c r="I99" s="244"/>
      <c r="J99" s="347" t="s">
        <v>138</v>
      </c>
      <c r="K99" s="360"/>
      <c r="L99" s="303"/>
      <c r="M99" s="113"/>
      <c r="N99" s="105"/>
      <c r="O99" s="105"/>
    </row>
    <row r="100" spans="1:15" ht="13.5">
      <c r="A100" s="108" t="s">
        <v>258</v>
      </c>
      <c r="B100" s="124" t="s">
        <v>259</v>
      </c>
      <c r="C100" s="145">
        <v>10</v>
      </c>
      <c r="D100" s="145">
        <v>12</v>
      </c>
      <c r="E100" s="146"/>
      <c r="F100" s="190">
        <v>10</v>
      </c>
      <c r="G100" s="137"/>
      <c r="H100" s="137"/>
      <c r="I100" s="244"/>
      <c r="J100" s="347"/>
      <c r="K100" s="360"/>
      <c r="L100" s="303"/>
      <c r="M100" s="113"/>
      <c r="N100" s="105"/>
      <c r="O100" s="105"/>
    </row>
    <row r="101" spans="1:15" ht="13.5">
      <c r="A101" s="108" t="s">
        <v>260</v>
      </c>
      <c r="B101" s="135" t="s">
        <v>261</v>
      </c>
      <c r="C101" s="145">
        <v>55</v>
      </c>
      <c r="D101" s="145">
        <v>28</v>
      </c>
      <c r="E101" s="146"/>
      <c r="F101" s="190">
        <v>58</v>
      </c>
      <c r="G101" s="145">
        <v>5</v>
      </c>
      <c r="H101" s="145">
        <v>2</v>
      </c>
      <c r="I101" s="537">
        <v>2</v>
      </c>
      <c r="J101" s="347" t="s">
        <v>138</v>
      </c>
      <c r="K101" s="360"/>
      <c r="L101" s="303"/>
      <c r="M101" s="113"/>
      <c r="N101" s="105"/>
      <c r="O101" s="105"/>
    </row>
    <row r="102" spans="1:15" ht="13.5">
      <c r="A102" s="108" t="s">
        <v>262</v>
      </c>
      <c r="B102" s="135" t="s">
        <v>263</v>
      </c>
      <c r="C102" s="145">
        <v>23</v>
      </c>
      <c r="D102" s="145">
        <v>17</v>
      </c>
      <c r="E102" s="145">
        <v>21</v>
      </c>
      <c r="F102" s="190">
        <v>27</v>
      </c>
      <c r="G102" s="145">
        <v>8</v>
      </c>
      <c r="H102" s="145">
        <v>4</v>
      </c>
      <c r="I102" s="244"/>
      <c r="J102" s="347" t="s">
        <v>138</v>
      </c>
      <c r="K102" s="360"/>
      <c r="L102" s="303"/>
      <c r="M102" s="113"/>
      <c r="N102" s="105"/>
      <c r="O102" s="105"/>
    </row>
    <row r="103" spans="1:15" ht="13.5">
      <c r="A103" s="108" t="s">
        <v>264</v>
      </c>
      <c r="B103" s="135" t="s">
        <v>265</v>
      </c>
      <c r="C103" s="137"/>
      <c r="D103" s="137"/>
      <c r="E103" s="145">
        <v>40</v>
      </c>
      <c r="F103" s="137"/>
      <c r="G103" s="137"/>
      <c r="H103" s="137"/>
      <c r="I103" s="244"/>
      <c r="J103" s="347"/>
      <c r="K103" s="360"/>
      <c r="L103" s="303"/>
      <c r="M103" s="113"/>
      <c r="N103" s="105"/>
      <c r="O103" s="105"/>
    </row>
    <row r="104" spans="1:20" ht="13.5">
      <c r="A104" s="108" t="s">
        <v>266</v>
      </c>
      <c r="B104" s="135" t="s">
        <v>267</v>
      </c>
      <c r="C104" s="137"/>
      <c r="D104" s="137"/>
      <c r="E104" s="145">
        <v>45</v>
      </c>
      <c r="F104" s="137"/>
      <c r="G104" s="137"/>
      <c r="H104" s="137"/>
      <c r="I104" s="244"/>
      <c r="J104" s="347"/>
      <c r="K104" s="360"/>
      <c r="L104" s="303"/>
      <c r="M104" s="105"/>
      <c r="N104" s="105"/>
      <c r="O104" s="105"/>
      <c r="P104" s="95"/>
      <c r="Q104" s="95"/>
      <c r="R104" s="95"/>
      <c r="S104" s="95"/>
      <c r="T104" s="95"/>
    </row>
    <row r="105" spans="1:23" ht="13.5">
      <c r="A105" s="108" t="s">
        <v>290</v>
      </c>
      <c r="B105" s="135" t="s">
        <v>291</v>
      </c>
      <c r="C105" s="145">
        <v>13</v>
      </c>
      <c r="D105" s="145">
        <v>15</v>
      </c>
      <c r="E105" s="146"/>
      <c r="F105" s="145">
        <v>15</v>
      </c>
      <c r="G105" s="137"/>
      <c r="H105" s="137"/>
      <c r="I105" s="255"/>
      <c r="J105" s="117"/>
      <c r="K105" s="178"/>
      <c r="L105" s="117"/>
      <c r="M105" s="113"/>
      <c r="N105" s="105"/>
      <c r="O105" s="105"/>
      <c r="U105" s="95"/>
      <c r="V105" s="95"/>
      <c r="W105" s="95"/>
    </row>
    <row r="106" spans="1:23" s="95" customFormat="1" ht="13.5">
      <c r="A106" s="108" t="s">
        <v>268</v>
      </c>
      <c r="B106" s="135" t="s">
        <v>487</v>
      </c>
      <c r="C106" s="146">
        <v>31</v>
      </c>
      <c r="D106" s="146">
        <v>31</v>
      </c>
      <c r="E106" s="145"/>
      <c r="F106" s="146">
        <v>28</v>
      </c>
      <c r="G106" s="137">
        <v>0</v>
      </c>
      <c r="H106" s="146">
        <v>6</v>
      </c>
      <c r="I106" s="255"/>
      <c r="J106" s="347" t="s">
        <v>138</v>
      </c>
      <c r="K106" s="360"/>
      <c r="L106" s="303"/>
      <c r="M106" s="113"/>
      <c r="N106" s="105"/>
      <c r="O106" s="105"/>
      <c r="P106"/>
      <c r="Q106"/>
      <c r="R106"/>
      <c r="S106"/>
      <c r="T106"/>
      <c r="U106"/>
      <c r="V106"/>
      <c r="W106"/>
    </row>
    <row r="107" spans="1:15" ht="13.5">
      <c r="A107" s="108" t="s">
        <v>269</v>
      </c>
      <c r="B107" s="135" t="s">
        <v>270</v>
      </c>
      <c r="C107" s="146">
        <v>47</v>
      </c>
      <c r="D107" s="145">
        <v>22</v>
      </c>
      <c r="E107" s="146"/>
      <c r="F107" s="145">
        <v>37</v>
      </c>
      <c r="G107" s="146">
        <v>2</v>
      </c>
      <c r="H107" s="146">
        <v>3</v>
      </c>
      <c r="I107" s="244"/>
      <c r="J107" s="347" t="s">
        <v>138</v>
      </c>
      <c r="K107" s="360"/>
      <c r="L107" s="303"/>
      <c r="M107" s="113"/>
      <c r="N107" s="105"/>
      <c r="O107" s="105"/>
    </row>
    <row r="108" spans="1:15" ht="13.5">
      <c r="A108" s="108" t="s">
        <v>271</v>
      </c>
      <c r="B108" s="135" t="s">
        <v>272</v>
      </c>
      <c r="C108" s="145">
        <v>135</v>
      </c>
      <c r="D108" s="145">
        <v>43</v>
      </c>
      <c r="E108" s="146"/>
      <c r="F108" s="145">
        <v>104</v>
      </c>
      <c r="G108" s="145">
        <v>10</v>
      </c>
      <c r="H108" s="145">
        <v>2</v>
      </c>
      <c r="I108" s="244"/>
      <c r="J108" s="347" t="s">
        <v>138</v>
      </c>
      <c r="K108" s="360"/>
      <c r="L108" s="303"/>
      <c r="M108" s="113"/>
      <c r="N108" s="105"/>
      <c r="O108" s="105"/>
    </row>
    <row r="109" spans="1:15" ht="13.5">
      <c r="A109" s="108" t="s">
        <v>273</v>
      </c>
      <c r="B109" s="135" t="s">
        <v>274</v>
      </c>
      <c r="C109" s="145">
        <v>28</v>
      </c>
      <c r="D109" s="145">
        <v>27</v>
      </c>
      <c r="E109" s="145">
        <v>97</v>
      </c>
      <c r="F109" s="145">
        <v>26</v>
      </c>
      <c r="G109" s="137"/>
      <c r="H109" s="137"/>
      <c r="I109" s="244"/>
      <c r="J109" s="347"/>
      <c r="K109" s="360"/>
      <c r="L109" s="303"/>
      <c r="M109" s="113"/>
      <c r="N109" s="105"/>
      <c r="O109" s="105"/>
    </row>
    <row r="110" spans="1:15" ht="13.5">
      <c r="A110" s="108" t="s">
        <v>275</v>
      </c>
      <c r="B110" s="135" t="s">
        <v>276</v>
      </c>
      <c r="C110" s="145">
        <v>0</v>
      </c>
      <c r="D110" s="145">
        <v>0</v>
      </c>
      <c r="E110" s="146"/>
      <c r="F110" s="145">
        <v>0</v>
      </c>
      <c r="G110" s="145">
        <v>0</v>
      </c>
      <c r="H110" s="145">
        <v>0</v>
      </c>
      <c r="I110" s="244"/>
      <c r="J110" s="347" t="s">
        <v>138</v>
      </c>
      <c r="K110" s="360"/>
      <c r="L110" s="303"/>
      <c r="M110" s="113"/>
      <c r="N110" s="105"/>
      <c r="O110" s="105"/>
    </row>
    <row r="111" spans="1:20" ht="13.5">
      <c r="A111" s="108" t="s">
        <v>277</v>
      </c>
      <c r="B111" s="135" t="s">
        <v>278</v>
      </c>
      <c r="C111" s="145">
        <v>36</v>
      </c>
      <c r="D111" s="145">
        <v>26</v>
      </c>
      <c r="E111" s="146"/>
      <c r="F111" s="145">
        <v>48</v>
      </c>
      <c r="G111" s="145">
        <v>21</v>
      </c>
      <c r="H111" s="145">
        <v>21</v>
      </c>
      <c r="I111" s="255"/>
      <c r="J111" s="347" t="s">
        <v>138</v>
      </c>
      <c r="K111" s="360"/>
      <c r="L111" s="303"/>
      <c r="M111" s="105"/>
      <c r="N111" s="105"/>
      <c r="O111" s="105"/>
      <c r="P111" s="95"/>
      <c r="Q111" s="95"/>
      <c r="R111" s="95"/>
      <c r="S111" s="95"/>
      <c r="T111" s="95"/>
    </row>
    <row r="112" spans="1:23" ht="12">
      <c r="A112" s="108"/>
      <c r="B112" s="138" t="s">
        <v>488</v>
      </c>
      <c r="C112" s="162">
        <f aca="true" t="shared" si="28" ref="C112:I112">SUM(C77:C111)</f>
        <v>1143</v>
      </c>
      <c r="D112" s="162">
        <f t="shared" si="28"/>
        <v>609</v>
      </c>
      <c r="E112" s="162">
        <f t="shared" si="28"/>
        <v>614</v>
      </c>
      <c r="F112" s="162">
        <f t="shared" si="28"/>
        <v>846</v>
      </c>
      <c r="G112" s="162">
        <f t="shared" si="28"/>
        <v>183</v>
      </c>
      <c r="H112" s="162">
        <f t="shared" si="28"/>
        <v>95</v>
      </c>
      <c r="I112" s="162">
        <f t="shared" si="28"/>
        <v>2</v>
      </c>
      <c r="J112" s="1"/>
      <c r="K112" s="441"/>
      <c r="L112" s="441"/>
      <c r="M112" s="113"/>
      <c r="N112" s="105"/>
      <c r="O112" s="105"/>
      <c r="U112" s="95"/>
      <c r="V112" s="95"/>
      <c r="W112" s="95"/>
    </row>
    <row r="113" spans="1:23" s="95" customFormat="1" ht="12">
      <c r="A113" s="188"/>
      <c r="B113" s="258"/>
      <c r="C113" s="510"/>
      <c r="D113" s="510"/>
      <c r="E113" s="510"/>
      <c r="F113" s="510"/>
      <c r="G113" s="510"/>
      <c r="H113" s="510"/>
      <c r="I113" s="108"/>
      <c r="J113" s="369" t="s">
        <v>279</v>
      </c>
      <c r="K113" s="177"/>
      <c r="L113" s="177"/>
      <c r="M113" s="113"/>
      <c r="N113" s="105"/>
      <c r="O113" s="105"/>
      <c r="P113"/>
      <c r="Q113"/>
      <c r="R113"/>
      <c r="S113"/>
      <c r="T113"/>
      <c r="U113"/>
      <c r="V113"/>
      <c r="W113"/>
    </row>
    <row r="114" spans="1:15" ht="15">
      <c r="A114" s="713" t="s">
        <v>280</v>
      </c>
      <c r="B114" s="714"/>
      <c r="C114" s="332" t="s">
        <v>87</v>
      </c>
      <c r="D114" s="332" t="s">
        <v>213</v>
      </c>
      <c r="E114" s="332" t="s">
        <v>214</v>
      </c>
      <c r="F114" s="332" t="s">
        <v>89</v>
      </c>
      <c r="G114" s="332" t="s">
        <v>90</v>
      </c>
      <c r="H114" s="148" t="s">
        <v>17</v>
      </c>
      <c r="I114" s="97" t="s">
        <v>134</v>
      </c>
      <c r="J114" s="164" t="s">
        <v>281</v>
      </c>
      <c r="K114" s="164" t="s">
        <v>282</v>
      </c>
      <c r="L114" s="164" t="s">
        <v>283</v>
      </c>
      <c r="M114" s="279"/>
      <c r="N114" s="279"/>
      <c r="O114" s="105"/>
    </row>
    <row r="115" spans="1:15" ht="13.5">
      <c r="A115" s="108" t="s">
        <v>284</v>
      </c>
      <c r="B115" s="135" t="s">
        <v>285</v>
      </c>
      <c r="C115" s="137"/>
      <c r="D115" s="500"/>
      <c r="E115" s="137"/>
      <c r="F115" s="500"/>
      <c r="G115" s="137"/>
      <c r="H115" s="137"/>
      <c r="I115" s="244"/>
      <c r="J115" s="117">
        <v>10</v>
      </c>
      <c r="K115" s="502"/>
      <c r="L115" s="166"/>
      <c r="M115" s="113"/>
      <c r="N115" s="105"/>
      <c r="O115" s="105"/>
    </row>
    <row r="116" spans="1:20" ht="13.5">
      <c r="A116" s="108" t="s">
        <v>286</v>
      </c>
      <c r="B116" s="135" t="s">
        <v>287</v>
      </c>
      <c r="C116" s="137"/>
      <c r="D116" s="500"/>
      <c r="E116" s="137"/>
      <c r="F116" s="500"/>
      <c r="G116" s="137"/>
      <c r="H116" s="145">
        <v>10</v>
      </c>
      <c r="I116" s="537">
        <v>10</v>
      </c>
      <c r="J116" s="117"/>
      <c r="K116" s="502"/>
      <c r="L116" s="161"/>
      <c r="M116" s="105"/>
      <c r="N116" s="105"/>
      <c r="O116" s="105"/>
      <c r="P116" s="95"/>
      <c r="Q116" s="95"/>
      <c r="R116" s="95"/>
      <c r="S116" s="95"/>
      <c r="T116" s="95"/>
    </row>
    <row r="117" spans="1:23" ht="13.5" customHeight="1">
      <c r="A117" s="108" t="s">
        <v>292</v>
      </c>
      <c r="B117" s="135" t="s">
        <v>293</v>
      </c>
      <c r="C117" s="145">
        <v>67</v>
      </c>
      <c r="D117" s="137"/>
      <c r="E117" s="137"/>
      <c r="F117" s="137"/>
      <c r="G117" s="137"/>
      <c r="H117" s="137"/>
      <c r="I117" s="244"/>
      <c r="J117" s="161"/>
      <c r="K117" s="168"/>
      <c r="L117" s="161"/>
      <c r="M117" s="105"/>
      <c r="N117" s="105"/>
      <c r="O117" s="105"/>
      <c r="P117" s="95"/>
      <c r="Q117" s="95"/>
      <c r="R117" s="95"/>
      <c r="S117" s="95"/>
      <c r="T117" s="95"/>
      <c r="U117" s="95"/>
      <c r="V117" s="95"/>
      <c r="W117" s="95"/>
    </row>
    <row r="118" spans="1:15" s="95" customFormat="1" ht="13.5">
      <c r="A118" s="108" t="s">
        <v>298</v>
      </c>
      <c r="B118" s="135" t="s">
        <v>299</v>
      </c>
      <c r="C118" s="500"/>
      <c r="D118" s="137"/>
      <c r="E118" s="137"/>
      <c r="F118" s="137"/>
      <c r="G118" s="145">
        <v>2</v>
      </c>
      <c r="H118" s="137"/>
      <c r="I118" s="244"/>
      <c r="J118" s="161"/>
      <c r="K118" s="178">
        <v>45</v>
      </c>
      <c r="L118" s="161"/>
      <c r="M118" s="105"/>
      <c r="N118" s="105"/>
      <c r="O118" s="105"/>
    </row>
    <row r="119" spans="1:20" s="95" customFormat="1" ht="13.5">
      <c r="A119" s="108" t="s">
        <v>294</v>
      </c>
      <c r="B119" s="135" t="s">
        <v>295</v>
      </c>
      <c r="C119" s="256">
        <v>15</v>
      </c>
      <c r="D119" s="256">
        <v>22</v>
      </c>
      <c r="E119" s="290"/>
      <c r="F119" s="256">
        <v>28</v>
      </c>
      <c r="G119" s="145">
        <v>25</v>
      </c>
      <c r="H119" s="145">
        <v>15</v>
      </c>
      <c r="I119" s="537">
        <v>12</v>
      </c>
      <c r="J119" s="161"/>
      <c r="K119" s="168"/>
      <c r="L119" s="161"/>
      <c r="M119" s="105"/>
      <c r="N119" s="105"/>
      <c r="O119" s="105"/>
      <c r="P119"/>
      <c r="Q119"/>
      <c r="R119"/>
      <c r="S119"/>
      <c r="T119"/>
    </row>
    <row r="120" spans="1:23" s="95" customFormat="1" ht="13.5">
      <c r="A120" s="108" t="s">
        <v>296</v>
      </c>
      <c r="B120" s="135" t="s">
        <v>297</v>
      </c>
      <c r="C120" s="256">
        <v>11</v>
      </c>
      <c r="D120" s="256">
        <v>12</v>
      </c>
      <c r="E120" s="290"/>
      <c r="F120" s="256">
        <v>3</v>
      </c>
      <c r="G120" s="137"/>
      <c r="H120" s="137"/>
      <c r="I120" s="244"/>
      <c r="J120" s="161"/>
      <c r="K120" s="168"/>
      <c r="L120" s="161"/>
      <c r="M120" s="105"/>
      <c r="N120" s="105"/>
      <c r="O120" s="105"/>
      <c r="U120"/>
      <c r="V120"/>
      <c r="W120"/>
    </row>
    <row r="121" spans="1:23" ht="13.5">
      <c r="A121" s="108" t="s">
        <v>300</v>
      </c>
      <c r="B121" s="124" t="s">
        <v>301</v>
      </c>
      <c r="C121" s="151"/>
      <c r="D121" s="169"/>
      <c r="E121" s="169"/>
      <c r="F121" s="156"/>
      <c r="G121" s="145">
        <v>10</v>
      </c>
      <c r="H121" s="137"/>
      <c r="I121" s="244"/>
      <c r="J121" s="161"/>
      <c r="K121" s="178">
        <v>80</v>
      </c>
      <c r="L121" s="161"/>
      <c r="M121" s="105"/>
      <c r="N121" s="105"/>
      <c r="O121" s="105"/>
      <c r="P121" s="95"/>
      <c r="Q121" s="95"/>
      <c r="R121" s="95"/>
      <c r="S121" s="95"/>
      <c r="T121" s="95"/>
      <c r="U121" s="95"/>
      <c r="V121" s="95"/>
      <c r="W121" s="95"/>
    </row>
    <row r="122" spans="1:20" s="95" customFormat="1" ht="13.5">
      <c r="A122" s="108" t="s">
        <v>302</v>
      </c>
      <c r="B122" s="124" t="s">
        <v>303</v>
      </c>
      <c r="C122" s="151"/>
      <c r="D122" s="169"/>
      <c r="E122" s="169"/>
      <c r="F122" s="156"/>
      <c r="G122" s="299"/>
      <c r="H122" s="137"/>
      <c r="I122" s="244"/>
      <c r="J122" s="161"/>
      <c r="K122" s="168"/>
      <c r="L122" s="178">
        <v>35</v>
      </c>
      <c r="M122" s="105"/>
      <c r="N122" s="105"/>
      <c r="O122" s="105"/>
      <c r="P122"/>
      <c r="Q122"/>
      <c r="R122"/>
      <c r="S122"/>
      <c r="T122"/>
    </row>
    <row r="123" spans="1:23" s="95" customFormat="1" ht="13.5">
      <c r="A123" s="108" t="s">
        <v>304</v>
      </c>
      <c r="B123" s="135" t="s">
        <v>305</v>
      </c>
      <c r="C123" s="151"/>
      <c r="D123" s="169"/>
      <c r="E123" s="169"/>
      <c r="F123" s="156"/>
      <c r="G123" s="146">
        <v>2</v>
      </c>
      <c r="H123" s="500"/>
      <c r="I123" s="244"/>
      <c r="J123" s="161"/>
      <c r="K123" s="178">
        <v>53</v>
      </c>
      <c r="L123" s="161"/>
      <c r="M123" s="105"/>
      <c r="N123" s="105"/>
      <c r="O123" s="105"/>
      <c r="P123"/>
      <c r="Q123"/>
      <c r="R123"/>
      <c r="S123"/>
      <c r="T123"/>
      <c r="U123"/>
      <c r="V123"/>
      <c r="W123"/>
    </row>
    <row r="124" spans="1:15" ht="13.5">
      <c r="A124" s="170" t="s">
        <v>306</v>
      </c>
      <c r="B124" s="171" t="s">
        <v>307</v>
      </c>
      <c r="C124" s="151"/>
      <c r="D124" s="169"/>
      <c r="E124" s="169"/>
      <c r="F124" s="156"/>
      <c r="G124" s="500"/>
      <c r="H124" s="500"/>
      <c r="I124" s="244"/>
      <c r="J124" s="161"/>
      <c r="K124" s="178">
        <v>70</v>
      </c>
      <c r="L124" s="161"/>
      <c r="M124" s="303"/>
      <c r="N124" s="105"/>
      <c r="O124" s="105"/>
    </row>
    <row r="125" spans="1:15" ht="12.75" customHeight="1">
      <c r="A125" s="170" t="s">
        <v>310</v>
      </c>
      <c r="B125" s="171" t="s">
        <v>311</v>
      </c>
      <c r="C125" s="145">
        <v>6</v>
      </c>
      <c r="D125" s="145">
        <v>6</v>
      </c>
      <c r="F125" s="145">
        <v>9</v>
      </c>
      <c r="G125" s="145">
        <v>20</v>
      </c>
      <c r="H125" s="145">
        <v>7</v>
      </c>
      <c r="I125" s="466"/>
      <c r="M125" s="458" t="s">
        <v>138</v>
      </c>
      <c r="N125" s="546">
        <f>IF(M125="*",H125,0)</f>
        <v>7</v>
      </c>
      <c r="O125" s="546">
        <f>IF(M125="**",H125,0)</f>
        <v>0</v>
      </c>
    </row>
    <row r="126" spans="1:15" ht="12.75" customHeight="1">
      <c r="A126" s="172"/>
      <c r="B126" s="138" t="s">
        <v>324</v>
      </c>
      <c r="C126" s="162">
        <f aca="true" t="shared" si="29" ref="C126:I126">SUM(C115:C125)</f>
        <v>99</v>
      </c>
      <c r="D126" s="162">
        <f t="shared" si="29"/>
        <v>40</v>
      </c>
      <c r="E126" s="162">
        <f t="shared" si="29"/>
        <v>0</v>
      </c>
      <c r="F126" s="162">
        <f t="shared" si="29"/>
        <v>40</v>
      </c>
      <c r="G126" s="162">
        <f t="shared" si="29"/>
        <v>59</v>
      </c>
      <c r="H126" s="162">
        <f t="shared" si="29"/>
        <v>32</v>
      </c>
      <c r="I126" s="162">
        <f t="shared" si="29"/>
        <v>22</v>
      </c>
      <c r="J126" s="164" t="s">
        <v>281</v>
      </c>
      <c r="K126" s="164" t="s">
        <v>282</v>
      </c>
      <c r="L126" s="164" t="s">
        <v>283</v>
      </c>
      <c r="M126" s="105"/>
      <c r="N126" s="105"/>
      <c r="O126" s="105"/>
    </row>
    <row r="127" spans="1:15" ht="12.75" customHeight="1">
      <c r="A127" s="131"/>
      <c r="B127" s="138" t="s">
        <v>325</v>
      </c>
      <c r="C127" s="162">
        <f aca="true" t="shared" si="30" ref="C127:I127">C126+C112</f>
        <v>1242</v>
      </c>
      <c r="D127" s="162">
        <f t="shared" si="30"/>
        <v>649</v>
      </c>
      <c r="E127" s="162">
        <f t="shared" si="30"/>
        <v>614</v>
      </c>
      <c r="F127" s="162">
        <f t="shared" si="30"/>
        <v>886</v>
      </c>
      <c r="G127" s="162">
        <f t="shared" si="30"/>
        <v>242</v>
      </c>
      <c r="H127" s="162">
        <f t="shared" si="30"/>
        <v>127</v>
      </c>
      <c r="I127" s="162">
        <f t="shared" si="30"/>
        <v>24</v>
      </c>
      <c r="J127" s="259">
        <f>SUM(J115:J124)</f>
        <v>10</v>
      </c>
      <c r="K127" s="259">
        <f>SUM(K115:K124)</f>
        <v>248</v>
      </c>
      <c r="L127" s="259">
        <f>SUM(L115:L125)</f>
        <v>35</v>
      </c>
      <c r="M127" s="113"/>
      <c r="N127" s="105"/>
      <c r="O127" s="105"/>
    </row>
    <row r="128" spans="1:20" ht="12.75" customHeight="1">
      <c r="A128" s="131"/>
      <c r="B128" s="149"/>
      <c r="C128" s="300"/>
      <c r="D128" s="300"/>
      <c r="E128" s="300"/>
      <c r="F128" s="300"/>
      <c r="G128" s="300"/>
      <c r="H128" s="300"/>
      <c r="I128" s="161"/>
      <c r="J128" s="734"/>
      <c r="K128" s="734"/>
      <c r="M128" s="260"/>
      <c r="N128" s="105"/>
      <c r="O128" s="105"/>
      <c r="P128" s="95"/>
      <c r="Q128" s="95"/>
      <c r="R128" s="95"/>
      <c r="S128" s="95"/>
      <c r="T128" s="95"/>
    </row>
    <row r="129" spans="1:23" ht="12.75" customHeight="1">
      <c r="A129" s="735" t="s">
        <v>326</v>
      </c>
      <c r="B129" s="736"/>
      <c r="C129" s="332" t="s">
        <v>87</v>
      </c>
      <c r="D129" s="332" t="s">
        <v>88</v>
      </c>
      <c r="E129" s="332" t="s">
        <v>89</v>
      </c>
      <c r="F129" s="332" t="s">
        <v>90</v>
      </c>
      <c r="G129" s="148" t="s">
        <v>17</v>
      </c>
      <c r="H129" s="148" t="s">
        <v>134</v>
      </c>
      <c r="I129" s="359"/>
      <c r="J129" s="350" t="s">
        <v>491</v>
      </c>
      <c r="K129" s="350" t="s">
        <v>492</v>
      </c>
      <c r="L129" s="349"/>
      <c r="M129" s="105"/>
      <c r="N129" s="105"/>
      <c r="O129" s="105"/>
      <c r="U129" s="95"/>
      <c r="V129" s="95"/>
      <c r="W129" s="95"/>
    </row>
    <row r="130" spans="1:23" s="95" customFormat="1" ht="15" customHeight="1">
      <c r="A130" s="108" t="s">
        <v>327</v>
      </c>
      <c r="B130" s="135" t="s">
        <v>328</v>
      </c>
      <c r="C130" s="145">
        <v>40</v>
      </c>
      <c r="D130" s="145">
        <v>20</v>
      </c>
      <c r="E130" s="145">
        <v>260</v>
      </c>
      <c r="F130" s="145">
        <v>550</v>
      </c>
      <c r="G130" s="217">
        <v>35</v>
      </c>
      <c r="H130" s="534">
        <v>25</v>
      </c>
      <c r="I130" s="347" t="s">
        <v>135</v>
      </c>
      <c r="J130" s="348">
        <f>IF(I130="*",G130,0)</f>
        <v>0</v>
      </c>
      <c r="K130" s="348">
        <f>IF(I130="**",G130,0)</f>
        <v>35</v>
      </c>
      <c r="L130" s="349"/>
      <c r="M130" s="105"/>
      <c r="N130" s="105"/>
      <c r="O130" s="105"/>
      <c r="P130"/>
      <c r="Q130"/>
      <c r="R130"/>
      <c r="S130"/>
      <c r="T130"/>
      <c r="U130"/>
      <c r="V130"/>
      <c r="W130"/>
    </row>
    <row r="131" spans="1:15" ht="15" customHeight="1">
      <c r="A131" s="144" t="s">
        <v>329</v>
      </c>
      <c r="B131" s="223" t="s">
        <v>318</v>
      </c>
      <c r="C131" s="145">
        <v>159</v>
      </c>
      <c r="D131" s="145">
        <v>167</v>
      </c>
      <c r="E131" s="145">
        <v>154</v>
      </c>
      <c r="F131" s="145">
        <v>31</v>
      </c>
      <c r="G131" s="145">
        <v>14</v>
      </c>
      <c r="H131" s="534">
        <v>15</v>
      </c>
      <c r="I131" s="359" t="s">
        <v>138</v>
      </c>
      <c r="J131" s="546">
        <f>IF(I131="*",G131,0)</f>
        <v>14</v>
      </c>
      <c r="K131" s="546">
        <f>IF(I131="**",G131,0)</f>
        <v>0</v>
      </c>
      <c r="L131" s="303"/>
      <c r="M131" s="105"/>
      <c r="N131" s="105"/>
      <c r="O131" s="105"/>
    </row>
    <row r="132" spans="1:20" ht="15" customHeight="1">
      <c r="A132" s="105"/>
      <c r="B132" s="138" t="s">
        <v>330</v>
      </c>
      <c r="C132" s="148">
        <f aca="true" t="shared" si="31" ref="C132:H132">SUM(C130:C131)</f>
        <v>199</v>
      </c>
      <c r="D132" s="148">
        <f t="shared" si="31"/>
        <v>187</v>
      </c>
      <c r="E132" s="148">
        <f t="shared" si="31"/>
        <v>414</v>
      </c>
      <c r="F132" s="148">
        <f t="shared" si="31"/>
        <v>581</v>
      </c>
      <c r="G132" s="148">
        <f t="shared" si="31"/>
        <v>49</v>
      </c>
      <c r="H132" s="148">
        <f t="shared" si="31"/>
        <v>40</v>
      </c>
      <c r="I132" s="359"/>
      <c r="J132" s="360"/>
      <c r="K132" s="360"/>
      <c r="L132" s="349"/>
      <c r="M132" s="118"/>
      <c r="N132" s="118"/>
      <c r="O132" s="118"/>
      <c r="P132" s="143"/>
      <c r="Q132" s="143"/>
      <c r="R132" s="143"/>
      <c r="S132" s="143"/>
      <c r="T132" s="143"/>
    </row>
    <row r="133" spans="1:23" ht="12.75" customHeight="1">
      <c r="A133" s="131"/>
      <c r="B133" s="149"/>
      <c r="C133" s="297"/>
      <c r="D133" s="301"/>
      <c r="E133" s="302"/>
      <c r="F133" s="297"/>
      <c r="G133" s="168"/>
      <c r="H133" s="161"/>
      <c r="I133" s="359"/>
      <c r="J133" s="710"/>
      <c r="K133" s="710"/>
      <c r="L133" s="349"/>
      <c r="M133" s="105"/>
      <c r="N133" s="105"/>
      <c r="O133" s="105"/>
      <c r="U133" s="143"/>
      <c r="V133" s="143"/>
      <c r="W133" s="143"/>
    </row>
    <row r="134" spans="1:23" s="143" customFormat="1" ht="12.75" customHeight="1">
      <c r="A134" s="735" t="s">
        <v>331</v>
      </c>
      <c r="B134" s="736"/>
      <c r="C134" s="332" t="s">
        <v>87</v>
      </c>
      <c r="D134" s="332" t="s">
        <v>88</v>
      </c>
      <c r="E134" s="332" t="s">
        <v>89</v>
      </c>
      <c r="F134" s="332" t="s">
        <v>90</v>
      </c>
      <c r="G134" s="332" t="s">
        <v>17</v>
      </c>
      <c r="H134" s="148" t="s">
        <v>134</v>
      </c>
      <c r="I134" s="359"/>
      <c r="J134" s="350" t="s">
        <v>491</v>
      </c>
      <c r="K134" s="350" t="s">
        <v>492</v>
      </c>
      <c r="L134" s="349"/>
      <c r="M134" s="105"/>
      <c r="N134" s="105"/>
      <c r="O134" s="105"/>
      <c r="P134"/>
      <c r="Q134"/>
      <c r="R134"/>
      <c r="S134"/>
      <c r="T134"/>
      <c r="U134"/>
      <c r="V134"/>
      <c r="W134"/>
    </row>
    <row r="135" spans="1:15" ht="15" customHeight="1">
      <c r="A135" s="179" t="s">
        <v>332</v>
      </c>
      <c r="B135" s="135" t="s">
        <v>333</v>
      </c>
      <c r="C135" s="759">
        <v>18</v>
      </c>
      <c r="D135" s="760"/>
      <c r="E135" s="761"/>
      <c r="F135" s="248"/>
      <c r="G135" s="500"/>
      <c r="H135" s="281"/>
      <c r="I135" s="359"/>
      <c r="J135" s="348">
        <f>IF(I135="*",G135,0)</f>
        <v>0</v>
      </c>
      <c r="K135" s="348">
        <f>IF(I135="**",G135,0)</f>
        <v>0</v>
      </c>
      <c r="L135" s="349"/>
      <c r="M135" s="105"/>
      <c r="N135" s="105"/>
      <c r="O135" s="105"/>
    </row>
    <row r="136" spans="1:15" ht="15.75" customHeight="1">
      <c r="A136" s="179" t="s">
        <v>334</v>
      </c>
      <c r="B136" s="135" t="s">
        <v>335</v>
      </c>
      <c r="C136" s="759">
        <v>7</v>
      </c>
      <c r="D136" s="760"/>
      <c r="E136" s="761"/>
      <c r="F136" s="248"/>
      <c r="G136" s="500"/>
      <c r="H136" s="282"/>
      <c r="I136" s="359"/>
      <c r="J136" s="348">
        <f aca="true" t="shared" si="32" ref="J136:J199">IF(I136="*",G136,0)</f>
        <v>0</v>
      </c>
      <c r="K136" s="348">
        <f aca="true" t="shared" si="33" ref="K136:K199">IF(I136="**",G136,0)</f>
        <v>0</v>
      </c>
      <c r="L136" s="349"/>
      <c r="M136" s="105"/>
      <c r="N136" s="105"/>
      <c r="O136" s="105"/>
    </row>
    <row r="137" spans="1:15" ht="12">
      <c r="A137" s="179" t="s">
        <v>336</v>
      </c>
      <c r="B137" s="135" t="s">
        <v>337</v>
      </c>
      <c r="C137" s="759">
        <v>8</v>
      </c>
      <c r="D137" s="760"/>
      <c r="E137" s="761"/>
      <c r="F137" s="220">
        <v>2</v>
      </c>
      <c r="G137" s="500"/>
      <c r="H137" s="282"/>
      <c r="I137" s="359"/>
      <c r="J137" s="348">
        <f t="shared" si="32"/>
        <v>0</v>
      </c>
      <c r="K137" s="348">
        <f t="shared" si="33"/>
        <v>0</v>
      </c>
      <c r="L137" s="349"/>
      <c r="M137" s="105"/>
      <c r="N137" s="105"/>
      <c r="O137" s="105"/>
    </row>
    <row r="138" spans="1:15" ht="12">
      <c r="A138" s="179" t="s">
        <v>338</v>
      </c>
      <c r="B138" s="135" t="s">
        <v>339</v>
      </c>
      <c r="C138" s="759">
        <v>3</v>
      </c>
      <c r="D138" s="760"/>
      <c r="E138" s="761"/>
      <c r="F138" s="248"/>
      <c r="G138" s="500"/>
      <c r="H138" s="282"/>
      <c r="I138" s="359"/>
      <c r="J138" s="348">
        <f t="shared" si="32"/>
        <v>0</v>
      </c>
      <c r="K138" s="348">
        <f t="shared" si="33"/>
        <v>0</v>
      </c>
      <c r="L138" s="349"/>
      <c r="M138" s="105"/>
      <c r="N138" s="105"/>
      <c r="O138" s="105"/>
    </row>
    <row r="139" spans="1:15" ht="12">
      <c r="A139" s="179" t="s">
        <v>340</v>
      </c>
      <c r="B139" s="135" t="s">
        <v>341</v>
      </c>
      <c r="C139" s="759"/>
      <c r="D139" s="760"/>
      <c r="E139" s="761"/>
      <c r="F139" s="248"/>
      <c r="G139" s="500"/>
      <c r="H139" s="282"/>
      <c r="I139" s="359"/>
      <c r="J139" s="348">
        <f t="shared" si="32"/>
        <v>0</v>
      </c>
      <c r="K139" s="348">
        <f t="shared" si="33"/>
        <v>0</v>
      </c>
      <c r="L139" s="349"/>
      <c r="M139" s="105"/>
      <c r="N139" s="105"/>
      <c r="O139" s="105"/>
    </row>
    <row r="140" spans="1:15" ht="12">
      <c r="A140" s="179" t="s">
        <v>517</v>
      </c>
      <c r="B140" s="135" t="s">
        <v>343</v>
      </c>
      <c r="C140" s="759">
        <v>13</v>
      </c>
      <c r="D140" s="760"/>
      <c r="E140" s="761"/>
      <c r="F140" s="220">
        <v>5</v>
      </c>
      <c r="G140" s="500"/>
      <c r="H140" s="282"/>
      <c r="I140" s="359"/>
      <c r="J140" s="348">
        <f t="shared" si="32"/>
        <v>0</v>
      </c>
      <c r="K140" s="348">
        <f t="shared" si="33"/>
        <v>0</v>
      </c>
      <c r="L140" s="349"/>
      <c r="M140" s="105"/>
      <c r="N140" s="105"/>
      <c r="O140" s="105"/>
    </row>
    <row r="141" spans="1:15" ht="12">
      <c r="A141" s="179" t="s">
        <v>344</v>
      </c>
      <c r="B141" s="135" t="s">
        <v>345</v>
      </c>
      <c r="C141" s="759"/>
      <c r="D141" s="760"/>
      <c r="E141" s="761"/>
      <c r="F141" s="248">
        <v>0</v>
      </c>
      <c r="G141" s="500"/>
      <c r="H141" s="282"/>
      <c r="I141" s="359"/>
      <c r="J141" s="348">
        <f t="shared" si="32"/>
        <v>0</v>
      </c>
      <c r="K141" s="348">
        <f t="shared" si="33"/>
        <v>0</v>
      </c>
      <c r="L141" s="349"/>
      <c r="M141" s="105"/>
      <c r="N141" s="105"/>
      <c r="O141" s="105"/>
    </row>
    <row r="142" spans="1:15" ht="12">
      <c r="A142" s="179" t="s">
        <v>314</v>
      </c>
      <c r="B142" s="135" t="s">
        <v>315</v>
      </c>
      <c r="C142" s="759">
        <v>6</v>
      </c>
      <c r="D142" s="760"/>
      <c r="E142" s="761"/>
      <c r="F142" s="220">
        <v>2</v>
      </c>
      <c r="G142" s="145">
        <v>5</v>
      </c>
      <c r="H142" s="538">
        <v>6</v>
      </c>
      <c r="I142" s="359" t="s">
        <v>138</v>
      </c>
      <c r="J142" s="348">
        <f t="shared" si="32"/>
        <v>5</v>
      </c>
      <c r="K142" s="348">
        <f t="shared" si="33"/>
        <v>0</v>
      </c>
      <c r="L142" s="349"/>
      <c r="M142" s="105"/>
      <c r="N142" s="105"/>
      <c r="O142" s="105"/>
    </row>
    <row r="143" spans="1:15" ht="12">
      <c r="A143" s="179" t="s">
        <v>346</v>
      </c>
      <c r="B143" s="135"/>
      <c r="C143" s="759">
        <v>7</v>
      </c>
      <c r="D143" s="760"/>
      <c r="E143" s="761"/>
      <c r="F143" s="220">
        <v>2</v>
      </c>
      <c r="G143" s="500"/>
      <c r="H143" s="282"/>
      <c r="I143" s="359"/>
      <c r="J143" s="348">
        <f>IF(I143="*",G143,0)</f>
        <v>0</v>
      </c>
      <c r="K143" s="348">
        <f t="shared" si="33"/>
        <v>0</v>
      </c>
      <c r="L143" s="349"/>
      <c r="M143" s="105"/>
      <c r="N143" s="105"/>
      <c r="O143" s="105"/>
    </row>
    <row r="144" spans="1:15" ht="12">
      <c r="A144" s="179" t="s">
        <v>347</v>
      </c>
      <c r="B144" s="135" t="s">
        <v>348</v>
      </c>
      <c r="C144" s="759">
        <v>12</v>
      </c>
      <c r="D144" s="760"/>
      <c r="E144" s="761"/>
      <c r="F144" s="220">
        <v>4</v>
      </c>
      <c r="G144" s="145">
        <v>35</v>
      </c>
      <c r="H144" s="538">
        <v>20</v>
      </c>
      <c r="I144" s="347" t="s">
        <v>135</v>
      </c>
      <c r="J144" s="348">
        <f t="shared" si="32"/>
        <v>0</v>
      </c>
      <c r="K144" s="348">
        <f t="shared" si="33"/>
        <v>35</v>
      </c>
      <c r="L144" s="349"/>
      <c r="M144" s="105"/>
      <c r="N144" s="105"/>
      <c r="O144" s="105"/>
    </row>
    <row r="145" spans="1:15" ht="12">
      <c r="A145" s="179" t="s">
        <v>537</v>
      </c>
      <c r="B145" s="135"/>
      <c r="C145" s="759">
        <v>3</v>
      </c>
      <c r="D145" s="760"/>
      <c r="E145" s="761"/>
      <c r="F145" s="248"/>
      <c r="G145" s="500"/>
      <c r="H145" s="282"/>
      <c r="I145" s="359"/>
      <c r="J145" s="348">
        <f t="shared" si="32"/>
        <v>0</v>
      </c>
      <c r="K145" s="348">
        <f t="shared" si="33"/>
        <v>0</v>
      </c>
      <c r="L145" s="349"/>
      <c r="M145" s="105"/>
      <c r="N145" s="105"/>
      <c r="O145" s="105"/>
    </row>
    <row r="146" spans="1:15" ht="12">
      <c r="A146" s="179" t="s">
        <v>350</v>
      </c>
      <c r="B146" s="135" t="s">
        <v>351</v>
      </c>
      <c r="C146" s="759">
        <v>27</v>
      </c>
      <c r="D146" s="760"/>
      <c r="E146" s="761"/>
      <c r="F146" s="220">
        <v>6</v>
      </c>
      <c r="G146" s="500"/>
      <c r="H146" s="282"/>
      <c r="I146" s="359"/>
      <c r="J146" s="348">
        <f t="shared" si="32"/>
        <v>0</v>
      </c>
      <c r="K146" s="348">
        <f t="shared" si="33"/>
        <v>0</v>
      </c>
      <c r="L146" s="349"/>
      <c r="M146" s="105"/>
      <c r="N146" s="105"/>
      <c r="O146" s="105"/>
    </row>
    <row r="147" spans="1:15" ht="12">
      <c r="A147" s="179" t="s">
        <v>538</v>
      </c>
      <c r="B147" s="135" t="s">
        <v>353</v>
      </c>
      <c r="C147" s="759">
        <v>15</v>
      </c>
      <c r="D147" s="760"/>
      <c r="E147" s="761"/>
      <c r="F147" s="248"/>
      <c r="G147" s="500"/>
      <c r="H147" s="282"/>
      <c r="I147" s="359"/>
      <c r="J147" s="348">
        <f t="shared" si="32"/>
        <v>0</v>
      </c>
      <c r="K147" s="348">
        <f t="shared" si="33"/>
        <v>0</v>
      </c>
      <c r="L147" s="349"/>
      <c r="M147" s="105"/>
      <c r="N147" s="105"/>
      <c r="O147" s="105"/>
    </row>
    <row r="148" spans="1:15" ht="12">
      <c r="A148" s="179" t="s">
        <v>319</v>
      </c>
      <c r="B148" s="135" t="s">
        <v>320</v>
      </c>
      <c r="C148" s="759">
        <v>24</v>
      </c>
      <c r="D148" s="760"/>
      <c r="E148" s="761"/>
      <c r="F148" s="220">
        <v>15</v>
      </c>
      <c r="G148" s="145">
        <v>10</v>
      </c>
      <c r="H148" s="538">
        <v>10</v>
      </c>
      <c r="I148" s="359" t="s">
        <v>138</v>
      </c>
      <c r="J148" s="348">
        <f t="shared" si="32"/>
        <v>10</v>
      </c>
      <c r="K148" s="348">
        <f t="shared" si="33"/>
        <v>0</v>
      </c>
      <c r="L148" s="349"/>
      <c r="M148" s="105"/>
      <c r="N148" s="105"/>
      <c r="O148" s="105"/>
    </row>
    <row r="149" spans="1:15" ht="12">
      <c r="A149" s="179" t="s">
        <v>354</v>
      </c>
      <c r="B149" s="135" t="s">
        <v>355</v>
      </c>
      <c r="C149" s="759">
        <v>10</v>
      </c>
      <c r="D149" s="760"/>
      <c r="E149" s="761"/>
      <c r="F149" s="220">
        <v>1</v>
      </c>
      <c r="G149" s="500"/>
      <c r="H149" s="282"/>
      <c r="I149" s="359"/>
      <c r="J149" s="348">
        <f t="shared" si="32"/>
        <v>0</v>
      </c>
      <c r="K149" s="348">
        <f t="shared" si="33"/>
        <v>0</v>
      </c>
      <c r="L149" s="349"/>
      <c r="M149" s="105"/>
      <c r="N149" s="105"/>
      <c r="O149" s="105"/>
    </row>
    <row r="150" spans="1:15" ht="12">
      <c r="A150" s="179" t="s">
        <v>356</v>
      </c>
      <c r="B150" s="135" t="s">
        <v>357</v>
      </c>
      <c r="C150" s="759">
        <v>8</v>
      </c>
      <c r="D150" s="760"/>
      <c r="E150" s="761"/>
      <c r="F150" s="220">
        <v>2</v>
      </c>
      <c r="G150" s="500"/>
      <c r="H150" s="282"/>
      <c r="I150" s="359"/>
      <c r="J150" s="348">
        <f t="shared" si="32"/>
        <v>0</v>
      </c>
      <c r="K150" s="348">
        <f t="shared" si="33"/>
        <v>0</v>
      </c>
      <c r="L150" s="349"/>
      <c r="M150" s="105"/>
      <c r="N150" s="105"/>
      <c r="O150" s="105"/>
    </row>
    <row r="151" spans="1:15" ht="12">
      <c r="A151" s="179" t="s">
        <v>358</v>
      </c>
      <c r="B151" s="135" t="s">
        <v>359</v>
      </c>
      <c r="C151" s="759">
        <v>5</v>
      </c>
      <c r="D151" s="760"/>
      <c r="E151" s="761"/>
      <c r="F151" s="220">
        <v>1</v>
      </c>
      <c r="G151" s="500"/>
      <c r="H151" s="282"/>
      <c r="I151" s="359"/>
      <c r="J151" s="348">
        <f t="shared" si="32"/>
        <v>0</v>
      </c>
      <c r="K151" s="348">
        <f t="shared" si="33"/>
        <v>0</v>
      </c>
      <c r="L151" s="349"/>
      <c r="M151" s="105"/>
      <c r="N151" s="105"/>
      <c r="O151" s="105"/>
    </row>
    <row r="152" spans="1:15" ht="12">
      <c r="A152" s="179" t="s">
        <v>360</v>
      </c>
      <c r="B152" s="135" t="s">
        <v>361</v>
      </c>
      <c r="C152" s="759"/>
      <c r="D152" s="760"/>
      <c r="E152" s="761"/>
      <c r="F152" s="248">
        <v>0</v>
      </c>
      <c r="G152" s="500"/>
      <c r="H152" s="282"/>
      <c r="I152" s="359"/>
      <c r="J152" s="348">
        <f t="shared" si="32"/>
        <v>0</v>
      </c>
      <c r="K152" s="348">
        <f t="shared" si="33"/>
        <v>0</v>
      </c>
      <c r="L152" s="349"/>
      <c r="M152" s="105"/>
      <c r="N152" s="105"/>
      <c r="O152" s="105"/>
    </row>
    <row r="153" spans="1:15" ht="12">
      <c r="A153" s="179" t="s">
        <v>362</v>
      </c>
      <c r="B153" s="135" t="s">
        <v>510</v>
      </c>
      <c r="C153" s="759">
        <v>5</v>
      </c>
      <c r="D153" s="760"/>
      <c r="E153" s="761"/>
      <c r="F153" s="220">
        <v>5</v>
      </c>
      <c r="G153" s="500"/>
      <c r="H153" s="282"/>
      <c r="I153" s="359"/>
      <c r="J153" s="348">
        <f t="shared" si="32"/>
        <v>0</v>
      </c>
      <c r="K153" s="348">
        <f t="shared" si="33"/>
        <v>0</v>
      </c>
      <c r="L153" s="349"/>
      <c r="M153" s="105"/>
      <c r="N153" s="105"/>
      <c r="O153" s="105"/>
    </row>
    <row r="154" spans="1:15" ht="12">
      <c r="A154" s="179" t="s">
        <v>363</v>
      </c>
      <c r="B154" s="135" t="s">
        <v>364</v>
      </c>
      <c r="C154" s="759"/>
      <c r="D154" s="760"/>
      <c r="E154" s="761"/>
      <c r="F154" s="248">
        <v>0</v>
      </c>
      <c r="G154" s="500"/>
      <c r="H154" s="282"/>
      <c r="I154" s="359"/>
      <c r="J154" s="348">
        <f t="shared" si="32"/>
        <v>0</v>
      </c>
      <c r="K154" s="348">
        <f t="shared" si="33"/>
        <v>0</v>
      </c>
      <c r="L154" s="349"/>
      <c r="M154" s="105"/>
      <c r="N154" s="105"/>
      <c r="O154" s="105"/>
    </row>
    <row r="155" spans="1:15" ht="12">
      <c r="A155" s="179" t="s">
        <v>365</v>
      </c>
      <c r="B155" s="135" t="s">
        <v>366</v>
      </c>
      <c r="C155" s="759">
        <v>6</v>
      </c>
      <c r="D155" s="760"/>
      <c r="E155" s="761"/>
      <c r="F155" s="220">
        <v>6</v>
      </c>
      <c r="G155" s="500"/>
      <c r="H155" s="282"/>
      <c r="I155" s="359"/>
      <c r="J155" s="348">
        <f t="shared" si="32"/>
        <v>0</v>
      </c>
      <c r="K155" s="348">
        <f t="shared" si="33"/>
        <v>0</v>
      </c>
      <c r="L155" s="349"/>
      <c r="M155" s="105"/>
      <c r="N155" s="105"/>
      <c r="O155" s="105"/>
    </row>
    <row r="156" spans="1:15" ht="12">
      <c r="A156" s="179" t="s">
        <v>367</v>
      </c>
      <c r="B156" s="135" t="s">
        <v>368</v>
      </c>
      <c r="C156" s="759">
        <v>13</v>
      </c>
      <c r="D156" s="760"/>
      <c r="E156" s="761"/>
      <c r="F156" s="220">
        <v>2</v>
      </c>
      <c r="G156" s="500"/>
      <c r="H156" s="283"/>
      <c r="I156" s="359"/>
      <c r="J156" s="348">
        <f t="shared" si="32"/>
        <v>0</v>
      </c>
      <c r="K156" s="348">
        <f t="shared" si="33"/>
        <v>0</v>
      </c>
      <c r="L156" s="349"/>
      <c r="M156" s="105"/>
      <c r="N156" s="105"/>
      <c r="O156" s="105"/>
    </row>
    <row r="157" spans="1:15" ht="12">
      <c r="A157" s="229" t="s">
        <v>475</v>
      </c>
      <c r="B157" s="230" t="s">
        <v>476</v>
      </c>
      <c r="C157" s="759">
        <v>10</v>
      </c>
      <c r="D157" s="760"/>
      <c r="E157" s="761"/>
      <c r="F157" s="220">
        <v>4</v>
      </c>
      <c r="G157" s="145">
        <v>2</v>
      </c>
      <c r="H157" s="248"/>
      <c r="I157" s="359" t="s">
        <v>138</v>
      </c>
      <c r="J157" s="348">
        <f t="shared" si="32"/>
        <v>2</v>
      </c>
      <c r="K157" s="348">
        <f t="shared" si="33"/>
        <v>0</v>
      </c>
      <c r="L157" s="303"/>
      <c r="M157" s="105"/>
      <c r="N157" s="105"/>
      <c r="O157" s="105"/>
    </row>
    <row r="158" spans="1:20" ht="13.5">
      <c r="A158" s="180"/>
      <c r="B158" s="132"/>
      <c r="C158" s="181"/>
      <c r="D158" s="181"/>
      <c r="E158" s="181"/>
      <c r="F158" s="181"/>
      <c r="G158" s="181"/>
      <c r="H158" s="244"/>
      <c r="I158" s="359"/>
      <c r="J158" s="348">
        <f t="shared" si="32"/>
        <v>0</v>
      </c>
      <c r="K158" s="348">
        <f t="shared" si="33"/>
        <v>0</v>
      </c>
      <c r="L158" s="349"/>
      <c r="M158" s="118"/>
      <c r="N158" s="118"/>
      <c r="O158" s="118"/>
      <c r="P158" s="143"/>
      <c r="Q158" s="143"/>
      <c r="R158" s="143"/>
      <c r="S158" s="143"/>
      <c r="T158" s="143"/>
    </row>
    <row r="159" spans="1:23" ht="12">
      <c r="A159" s="179" t="s">
        <v>369</v>
      </c>
      <c r="B159" s="135" t="s">
        <v>370</v>
      </c>
      <c r="C159" s="759">
        <v>660</v>
      </c>
      <c r="D159" s="760"/>
      <c r="E159" s="761"/>
      <c r="F159" s="725">
        <v>132</v>
      </c>
      <c r="G159" s="145">
        <v>6</v>
      </c>
      <c r="H159" s="536">
        <v>10</v>
      </c>
      <c r="I159" s="359" t="s">
        <v>138</v>
      </c>
      <c r="J159" s="348">
        <f t="shared" si="32"/>
        <v>6</v>
      </c>
      <c r="K159" s="348">
        <f t="shared" si="33"/>
        <v>0</v>
      </c>
      <c r="L159" s="349"/>
      <c r="M159" s="105"/>
      <c r="N159" s="105"/>
      <c r="O159" s="105"/>
      <c r="U159" s="143"/>
      <c r="V159" s="143"/>
      <c r="W159" s="143"/>
    </row>
    <row r="160" spans="1:23" s="143" customFormat="1" ht="12">
      <c r="A160" s="182" t="s">
        <v>371</v>
      </c>
      <c r="B160" s="135" t="s">
        <v>372</v>
      </c>
      <c r="C160" s="765"/>
      <c r="D160" s="766"/>
      <c r="E160" s="767"/>
      <c r="F160" s="726"/>
      <c r="G160" s="145">
        <v>3</v>
      </c>
      <c r="H160" s="536">
        <v>4</v>
      </c>
      <c r="I160" s="359" t="s">
        <v>138</v>
      </c>
      <c r="J160" s="348">
        <f t="shared" si="32"/>
        <v>3</v>
      </c>
      <c r="K160" s="348">
        <f t="shared" si="33"/>
        <v>0</v>
      </c>
      <c r="L160" s="349"/>
      <c r="M160" s="105"/>
      <c r="N160" s="105"/>
      <c r="O160" s="105"/>
      <c r="P160"/>
      <c r="Q160"/>
      <c r="R160"/>
      <c r="S160"/>
      <c r="T160"/>
      <c r="U160"/>
      <c r="V160"/>
      <c r="W160"/>
    </row>
    <row r="161" spans="1:15" ht="12">
      <c r="A161" s="183" t="s">
        <v>373</v>
      </c>
      <c r="B161" s="135" t="s">
        <v>374</v>
      </c>
      <c r="C161" s="765"/>
      <c r="D161" s="766"/>
      <c r="E161" s="767"/>
      <c r="F161" s="726"/>
      <c r="G161" s="145">
        <v>2</v>
      </c>
      <c r="H161" s="536">
        <v>2</v>
      </c>
      <c r="I161" s="359" t="s">
        <v>138</v>
      </c>
      <c r="J161" s="348">
        <f t="shared" si="32"/>
        <v>2</v>
      </c>
      <c r="K161" s="348">
        <f t="shared" si="33"/>
        <v>0</v>
      </c>
      <c r="L161" s="349"/>
      <c r="M161" s="105"/>
      <c r="N161" s="105"/>
      <c r="O161" s="105"/>
    </row>
    <row r="162" spans="1:15" ht="12">
      <c r="A162" s="179" t="s">
        <v>375</v>
      </c>
      <c r="B162" s="135" t="s">
        <v>376</v>
      </c>
      <c r="C162" s="765"/>
      <c r="D162" s="766"/>
      <c r="E162" s="767"/>
      <c r="F162" s="726"/>
      <c r="G162" s="145">
        <v>15</v>
      </c>
      <c r="H162" s="536">
        <v>18</v>
      </c>
      <c r="I162" s="359" t="s">
        <v>138</v>
      </c>
      <c r="J162" s="348">
        <f t="shared" si="32"/>
        <v>15</v>
      </c>
      <c r="K162" s="348">
        <f t="shared" si="33"/>
        <v>0</v>
      </c>
      <c r="L162" s="349"/>
      <c r="M162" s="105"/>
      <c r="N162" s="105"/>
      <c r="O162" s="105"/>
    </row>
    <row r="163" spans="1:15" ht="12">
      <c r="A163" s="179" t="s">
        <v>377</v>
      </c>
      <c r="B163" s="135" t="s">
        <v>378</v>
      </c>
      <c r="C163" s="765"/>
      <c r="D163" s="766"/>
      <c r="E163" s="767"/>
      <c r="F163" s="726"/>
      <c r="G163" s="145">
        <v>3</v>
      </c>
      <c r="H163" s="110"/>
      <c r="I163" s="359" t="s">
        <v>138</v>
      </c>
      <c r="J163" s="348">
        <f t="shared" si="32"/>
        <v>3</v>
      </c>
      <c r="K163" s="348">
        <f t="shared" si="33"/>
        <v>0</v>
      </c>
      <c r="L163" s="349"/>
      <c r="M163" s="105"/>
      <c r="N163" s="105"/>
      <c r="O163" s="105"/>
    </row>
    <row r="164" spans="1:15" ht="12">
      <c r="A164" s="179" t="s">
        <v>379</v>
      </c>
      <c r="B164" s="135" t="s">
        <v>380</v>
      </c>
      <c r="C164" s="765"/>
      <c r="D164" s="766"/>
      <c r="E164" s="767"/>
      <c r="F164" s="726"/>
      <c r="G164" s="145">
        <v>3</v>
      </c>
      <c r="H164" s="536">
        <v>14</v>
      </c>
      <c r="I164" s="359" t="s">
        <v>138</v>
      </c>
      <c r="J164" s="348">
        <f t="shared" si="32"/>
        <v>3</v>
      </c>
      <c r="K164" s="348">
        <f t="shared" si="33"/>
        <v>0</v>
      </c>
      <c r="L164" s="349"/>
      <c r="M164" s="105"/>
      <c r="N164" s="105"/>
      <c r="O164" s="105"/>
    </row>
    <row r="165" spans="1:15" ht="12">
      <c r="A165" s="179" t="s">
        <v>381</v>
      </c>
      <c r="B165" s="135" t="s">
        <v>382</v>
      </c>
      <c r="C165" s="765"/>
      <c r="D165" s="766"/>
      <c r="E165" s="767"/>
      <c r="F165" s="726"/>
      <c r="G165" s="145">
        <v>4</v>
      </c>
      <c r="H165" s="536">
        <v>4</v>
      </c>
      <c r="I165" s="359" t="s">
        <v>138</v>
      </c>
      <c r="J165" s="348">
        <f t="shared" si="32"/>
        <v>4</v>
      </c>
      <c r="K165" s="348">
        <f t="shared" si="33"/>
        <v>0</v>
      </c>
      <c r="L165" s="349"/>
      <c r="M165" s="105"/>
      <c r="N165" s="105"/>
      <c r="O165" s="105"/>
    </row>
    <row r="166" spans="1:15" ht="12">
      <c r="A166" s="179" t="s">
        <v>383</v>
      </c>
      <c r="B166" s="135" t="s">
        <v>384</v>
      </c>
      <c r="C166" s="765"/>
      <c r="D166" s="766"/>
      <c r="E166" s="767"/>
      <c r="F166" s="726"/>
      <c r="G166" s="145">
        <v>13</v>
      </c>
      <c r="H166" s="536">
        <v>15</v>
      </c>
      <c r="I166" s="359" t="s">
        <v>138</v>
      </c>
      <c r="J166" s="348">
        <f t="shared" si="32"/>
        <v>13</v>
      </c>
      <c r="K166" s="348">
        <f t="shared" si="33"/>
        <v>0</v>
      </c>
      <c r="L166" s="349"/>
      <c r="M166" s="105"/>
      <c r="N166" s="105"/>
      <c r="O166" s="105"/>
    </row>
    <row r="167" spans="1:15" ht="12">
      <c r="A167" s="179" t="s">
        <v>385</v>
      </c>
      <c r="B167" s="135"/>
      <c r="C167" s="765"/>
      <c r="D167" s="766"/>
      <c r="E167" s="767"/>
      <c r="F167" s="726"/>
      <c r="G167" s="137"/>
      <c r="H167" s="536">
        <v>4</v>
      </c>
      <c r="I167" s="359"/>
      <c r="J167" s="348">
        <f t="shared" si="32"/>
        <v>0</v>
      </c>
      <c r="K167" s="348">
        <f t="shared" si="33"/>
        <v>0</v>
      </c>
      <c r="L167" s="349"/>
      <c r="M167" s="105"/>
      <c r="N167" s="105"/>
      <c r="O167" s="105"/>
    </row>
    <row r="168" spans="1:15" ht="12">
      <c r="A168" s="179" t="s">
        <v>386</v>
      </c>
      <c r="B168" s="135" t="s">
        <v>387</v>
      </c>
      <c r="C168" s="765"/>
      <c r="D168" s="766"/>
      <c r="E168" s="767"/>
      <c r="F168" s="726"/>
      <c r="G168" s="500"/>
      <c r="H168" s="110"/>
      <c r="I168" s="359"/>
      <c r="J168" s="348">
        <f t="shared" si="32"/>
        <v>0</v>
      </c>
      <c r="K168" s="348">
        <f t="shared" si="33"/>
        <v>0</v>
      </c>
      <c r="L168" s="349"/>
      <c r="M168" s="105"/>
      <c r="N168" s="105"/>
      <c r="O168" s="105"/>
    </row>
    <row r="169" spans="1:15" ht="12">
      <c r="A169" s="179" t="s">
        <v>388</v>
      </c>
      <c r="B169" s="135" t="s">
        <v>389</v>
      </c>
      <c r="C169" s="765"/>
      <c r="D169" s="766"/>
      <c r="E169" s="767"/>
      <c r="F169" s="726"/>
      <c r="G169" s="145">
        <v>7</v>
      </c>
      <c r="H169" s="536">
        <v>9</v>
      </c>
      <c r="I169" s="359" t="s">
        <v>138</v>
      </c>
      <c r="J169" s="348">
        <f t="shared" si="32"/>
        <v>7</v>
      </c>
      <c r="K169" s="348">
        <f t="shared" si="33"/>
        <v>0</v>
      </c>
      <c r="L169" s="349"/>
      <c r="M169" s="105"/>
      <c r="N169" s="105"/>
      <c r="O169" s="105"/>
    </row>
    <row r="170" spans="1:15" ht="12">
      <c r="A170" s="179" t="s">
        <v>390</v>
      </c>
      <c r="B170" s="135" t="s">
        <v>391</v>
      </c>
      <c r="C170" s="765"/>
      <c r="D170" s="766"/>
      <c r="E170" s="767"/>
      <c r="F170" s="726"/>
      <c r="G170" s="145">
        <v>7</v>
      </c>
      <c r="H170" s="536">
        <v>24</v>
      </c>
      <c r="I170" s="359" t="s">
        <v>138</v>
      </c>
      <c r="J170" s="348">
        <f t="shared" si="32"/>
        <v>7</v>
      </c>
      <c r="K170" s="348">
        <f t="shared" si="33"/>
        <v>0</v>
      </c>
      <c r="L170" s="349"/>
      <c r="M170" s="105"/>
      <c r="N170" s="105"/>
      <c r="O170" s="105"/>
    </row>
    <row r="171" spans="1:15" ht="12">
      <c r="A171" s="179" t="s">
        <v>489</v>
      </c>
      <c r="B171" s="135" t="s">
        <v>490</v>
      </c>
      <c r="C171" s="768"/>
      <c r="D171" s="769"/>
      <c r="E171" s="770"/>
      <c r="F171" s="727"/>
      <c r="G171" s="145">
        <v>4</v>
      </c>
      <c r="H171" s="536">
        <v>5</v>
      </c>
      <c r="I171" s="359" t="s">
        <v>138</v>
      </c>
      <c r="J171" s="348">
        <f t="shared" si="32"/>
        <v>4</v>
      </c>
      <c r="K171" s="348">
        <f t="shared" si="33"/>
        <v>0</v>
      </c>
      <c r="L171" s="349"/>
      <c r="M171" s="105"/>
      <c r="N171" s="105"/>
      <c r="O171" s="105"/>
    </row>
    <row r="172" spans="1:15" ht="12">
      <c r="A172" s="131"/>
      <c r="B172" s="184" t="s">
        <v>330</v>
      </c>
      <c r="C172" s="723">
        <f>SUM(C135:C170)</f>
        <v>860</v>
      </c>
      <c r="D172" s="771"/>
      <c r="E172" s="724"/>
      <c r="F172" s="148">
        <f>SUM(F135:F170)</f>
        <v>189</v>
      </c>
      <c r="G172" s="148">
        <f>SUM(G135:G171)</f>
        <v>119</v>
      </c>
      <c r="H172" s="148">
        <f>SUM(H135:H171)</f>
        <v>145</v>
      </c>
      <c r="I172" s="361"/>
      <c r="J172" s="348">
        <f t="shared" si="32"/>
        <v>0</v>
      </c>
      <c r="K172" s="348">
        <f t="shared" si="33"/>
        <v>0</v>
      </c>
      <c r="L172" s="349"/>
      <c r="M172" s="105"/>
      <c r="N172" s="105"/>
      <c r="O172" s="105"/>
    </row>
    <row r="173" spans="1:15" ht="12">
      <c r="A173" s="103"/>
      <c r="B173" s="149"/>
      <c r="C173" s="297"/>
      <c r="D173" s="297"/>
      <c r="E173" s="297"/>
      <c r="F173" s="297"/>
      <c r="G173" s="168"/>
      <c r="I173" s="359"/>
      <c r="J173" s="348">
        <f t="shared" si="32"/>
        <v>0</v>
      </c>
      <c r="K173" s="348">
        <f t="shared" si="33"/>
        <v>0</v>
      </c>
      <c r="L173" s="349"/>
      <c r="M173" s="105"/>
      <c r="N173" s="105"/>
      <c r="O173" s="105"/>
    </row>
    <row r="174" spans="1:15" ht="15">
      <c r="A174" s="735" t="s">
        <v>392</v>
      </c>
      <c r="B174" s="736"/>
      <c r="C174" s="332" t="s">
        <v>87</v>
      </c>
      <c r="D174" s="332" t="s">
        <v>88</v>
      </c>
      <c r="E174" s="332" t="s">
        <v>89</v>
      </c>
      <c r="F174" s="332" t="s">
        <v>90</v>
      </c>
      <c r="G174" s="332" t="s">
        <v>17</v>
      </c>
      <c r="H174" s="245" t="s">
        <v>134</v>
      </c>
      <c r="I174" s="362"/>
      <c r="J174" s="348">
        <f t="shared" si="32"/>
        <v>0</v>
      </c>
      <c r="K174" s="348">
        <f t="shared" si="33"/>
        <v>0</v>
      </c>
      <c r="L174" s="349"/>
      <c r="M174" s="105"/>
      <c r="N174" s="105"/>
      <c r="O174" s="105"/>
    </row>
    <row r="175" spans="1:15" ht="15" customHeight="1">
      <c r="A175" s="108" t="s">
        <v>393</v>
      </c>
      <c r="B175" s="135" t="s">
        <v>394</v>
      </c>
      <c r="C175" s="189">
        <v>3</v>
      </c>
      <c r="D175" s="146">
        <v>0</v>
      </c>
      <c r="E175" s="190">
        <v>3</v>
      </c>
      <c r="F175" s="145">
        <v>3</v>
      </c>
      <c r="G175" s="500"/>
      <c r="H175" s="285"/>
      <c r="I175" s="362"/>
      <c r="J175" s="348">
        <f t="shared" si="32"/>
        <v>0</v>
      </c>
      <c r="K175" s="348">
        <f t="shared" si="33"/>
        <v>0</v>
      </c>
      <c r="L175" s="349"/>
      <c r="M175" s="105"/>
      <c r="N175" s="105"/>
      <c r="O175" s="105"/>
    </row>
    <row r="176" spans="1:15" ht="15" customHeight="1">
      <c r="A176" s="108" t="s">
        <v>395</v>
      </c>
      <c r="B176" s="135"/>
      <c r="C176" s="189">
        <v>12</v>
      </c>
      <c r="D176" s="145">
        <v>12</v>
      </c>
      <c r="E176" s="190">
        <v>18</v>
      </c>
      <c r="F176" s="145">
        <v>18</v>
      </c>
      <c r="G176" s="145">
        <v>5</v>
      </c>
      <c r="H176" s="539">
        <v>5</v>
      </c>
      <c r="I176" s="365" t="s">
        <v>138</v>
      </c>
      <c r="J176" s="348">
        <f t="shared" si="32"/>
        <v>5</v>
      </c>
      <c r="K176" s="348">
        <f t="shared" si="33"/>
        <v>0</v>
      </c>
      <c r="L176" s="349"/>
      <c r="M176" s="105"/>
      <c r="N176" s="105"/>
      <c r="O176" s="105"/>
    </row>
    <row r="177" spans="1:15" ht="12.75" customHeight="1">
      <c r="A177" s="108" t="s">
        <v>396</v>
      </c>
      <c r="B177" s="135"/>
      <c r="C177" s="189">
        <v>12</v>
      </c>
      <c r="D177" s="145">
        <v>12</v>
      </c>
      <c r="E177" s="190">
        <v>18</v>
      </c>
      <c r="F177" s="145">
        <v>18</v>
      </c>
      <c r="G177" s="500"/>
      <c r="H177" s="539">
        <v>5</v>
      </c>
      <c r="I177" s="362"/>
      <c r="J177" s="348">
        <f t="shared" si="32"/>
        <v>0</v>
      </c>
      <c r="K177" s="348">
        <f t="shared" si="33"/>
        <v>0</v>
      </c>
      <c r="L177" s="349"/>
      <c r="M177" s="105"/>
      <c r="N177" s="105"/>
      <c r="O177" s="105"/>
    </row>
    <row r="178" spans="1:15" ht="12.75" customHeight="1">
      <c r="A178" s="108" t="s">
        <v>397</v>
      </c>
      <c r="B178" s="135" t="s">
        <v>398</v>
      </c>
      <c r="C178" s="189">
        <v>20</v>
      </c>
      <c r="D178" s="145">
        <v>10</v>
      </c>
      <c r="E178" s="190">
        <v>15</v>
      </c>
      <c r="F178" s="145">
        <v>15</v>
      </c>
      <c r="G178" s="500"/>
      <c r="H178" s="539">
        <v>8</v>
      </c>
      <c r="I178" s="362"/>
      <c r="J178" s="348">
        <f t="shared" si="32"/>
        <v>0</v>
      </c>
      <c r="K178" s="348">
        <f t="shared" si="33"/>
        <v>0</v>
      </c>
      <c r="L178" s="349"/>
      <c r="M178" s="105"/>
      <c r="N178" s="105"/>
      <c r="O178" s="105"/>
    </row>
    <row r="179" spans="1:15" ht="12.75" customHeight="1">
      <c r="A179" s="108" t="s">
        <v>399</v>
      </c>
      <c r="B179" s="135" t="s">
        <v>400</v>
      </c>
      <c r="C179" s="189">
        <v>13</v>
      </c>
      <c r="D179" s="145">
        <v>16</v>
      </c>
      <c r="E179" s="190">
        <v>13</v>
      </c>
      <c r="F179" s="145">
        <v>6</v>
      </c>
      <c r="G179" s="500"/>
      <c r="H179" s="541"/>
      <c r="I179" s="362"/>
      <c r="J179" s="348">
        <f t="shared" si="32"/>
        <v>0</v>
      </c>
      <c r="K179" s="348">
        <f t="shared" si="33"/>
        <v>0</v>
      </c>
      <c r="L179" s="349"/>
      <c r="M179" s="105"/>
      <c r="N179" s="105"/>
      <c r="O179" s="105"/>
    </row>
    <row r="180" spans="1:15" ht="12.75" customHeight="1">
      <c r="A180" s="108" t="s">
        <v>401</v>
      </c>
      <c r="B180" s="135" t="s">
        <v>402</v>
      </c>
      <c r="C180" s="145">
        <v>1</v>
      </c>
      <c r="D180" s="145">
        <v>12</v>
      </c>
      <c r="E180" s="500"/>
      <c r="F180" s="137"/>
      <c r="G180" s="500"/>
      <c r="H180" s="541"/>
      <c r="I180" s="362"/>
      <c r="J180" s="348">
        <f t="shared" si="32"/>
        <v>0</v>
      </c>
      <c r="K180" s="348">
        <f t="shared" si="33"/>
        <v>0</v>
      </c>
      <c r="L180" s="349"/>
      <c r="M180" s="105"/>
      <c r="N180" s="105"/>
      <c r="O180" s="105"/>
    </row>
    <row r="181" spans="1:15" ht="12.75" customHeight="1">
      <c r="A181" s="108" t="s">
        <v>403</v>
      </c>
      <c r="B181" s="135" t="s">
        <v>404</v>
      </c>
      <c r="C181" s="145">
        <v>7</v>
      </c>
      <c r="D181" s="145">
        <v>3</v>
      </c>
      <c r="E181" s="145">
        <v>4</v>
      </c>
      <c r="F181" s="145">
        <v>5</v>
      </c>
      <c r="G181" s="500"/>
      <c r="H181" s="541"/>
      <c r="I181" s="362"/>
      <c r="J181" s="348">
        <f t="shared" si="32"/>
        <v>0</v>
      </c>
      <c r="K181" s="348">
        <f t="shared" si="33"/>
        <v>0</v>
      </c>
      <c r="L181" s="349"/>
      <c r="M181" s="105"/>
      <c r="N181" s="105"/>
      <c r="O181" s="105"/>
    </row>
    <row r="182" spans="1:15" ht="12.75" customHeight="1">
      <c r="A182" s="108" t="s">
        <v>405</v>
      </c>
      <c r="B182" s="135" t="s">
        <v>406</v>
      </c>
      <c r="C182" s="145">
        <v>27</v>
      </c>
      <c r="D182" s="145">
        <v>26</v>
      </c>
      <c r="E182" s="145">
        <v>29</v>
      </c>
      <c r="F182" s="145">
        <v>26</v>
      </c>
      <c r="G182" s="500"/>
      <c r="H182" s="541"/>
      <c r="I182" s="362"/>
      <c r="J182" s="348">
        <f t="shared" si="32"/>
        <v>0</v>
      </c>
      <c r="K182" s="348">
        <f t="shared" si="33"/>
        <v>0</v>
      </c>
      <c r="L182" s="349"/>
      <c r="M182" s="105"/>
      <c r="N182" s="105"/>
      <c r="O182" s="105"/>
    </row>
    <row r="183" spans="1:15" ht="12.75" customHeight="1">
      <c r="A183" s="108" t="s">
        <v>407</v>
      </c>
      <c r="B183" s="135" t="s">
        <v>408</v>
      </c>
      <c r="C183" s="145">
        <v>10</v>
      </c>
      <c r="D183" s="145">
        <v>5</v>
      </c>
      <c r="E183" s="145">
        <v>15</v>
      </c>
      <c r="F183" s="145">
        <v>5</v>
      </c>
      <c r="G183" s="500"/>
      <c r="H183" s="541"/>
      <c r="I183" s="362"/>
      <c r="J183" s="348">
        <f t="shared" si="32"/>
        <v>0</v>
      </c>
      <c r="K183" s="348">
        <f t="shared" si="33"/>
        <v>0</v>
      </c>
      <c r="L183" s="349"/>
      <c r="M183" s="105"/>
      <c r="N183" s="105"/>
      <c r="O183" s="105"/>
    </row>
    <row r="184" spans="1:15" ht="12.75" customHeight="1">
      <c r="A184" s="108" t="s">
        <v>409</v>
      </c>
      <c r="B184" s="135" t="s">
        <v>410</v>
      </c>
      <c r="C184" s="145">
        <v>20</v>
      </c>
      <c r="D184" s="145">
        <v>20</v>
      </c>
      <c r="E184" s="145">
        <v>20</v>
      </c>
      <c r="F184" s="145">
        <v>20</v>
      </c>
      <c r="G184" s="500"/>
      <c r="H184" s="541"/>
      <c r="I184" s="362"/>
      <c r="J184" s="348">
        <f t="shared" si="32"/>
        <v>0</v>
      </c>
      <c r="K184" s="348">
        <f t="shared" si="33"/>
        <v>0</v>
      </c>
      <c r="L184" s="349"/>
      <c r="M184" s="105"/>
      <c r="N184" s="105"/>
      <c r="O184" s="105"/>
    </row>
    <row r="185" spans="1:15" ht="12.75" customHeight="1">
      <c r="A185" s="108" t="s">
        <v>411</v>
      </c>
      <c r="B185" s="135" t="s">
        <v>412</v>
      </c>
      <c r="C185" s="145">
        <v>10</v>
      </c>
      <c r="D185" s="145">
        <v>10</v>
      </c>
      <c r="E185" s="145">
        <v>10</v>
      </c>
      <c r="F185" s="145">
        <v>10</v>
      </c>
      <c r="G185" s="500"/>
      <c r="H185" s="541"/>
      <c r="I185" s="362"/>
      <c r="J185" s="348">
        <f t="shared" si="32"/>
        <v>0</v>
      </c>
      <c r="K185" s="348">
        <f t="shared" si="33"/>
        <v>0</v>
      </c>
      <c r="L185" s="349"/>
      <c r="M185" s="105"/>
      <c r="N185" s="105"/>
      <c r="O185" s="105"/>
    </row>
    <row r="186" spans="1:15" ht="12.75" customHeight="1">
      <c r="A186" s="108" t="s">
        <v>321</v>
      </c>
      <c r="B186" s="124" t="s">
        <v>322</v>
      </c>
      <c r="C186" s="189">
        <v>30</v>
      </c>
      <c r="D186" s="145">
        <v>20</v>
      </c>
      <c r="E186" s="190">
        <v>30</v>
      </c>
      <c r="F186" s="145">
        <v>25</v>
      </c>
      <c r="G186" s="145">
        <v>5</v>
      </c>
      <c r="H186" s="541"/>
      <c r="I186" s="365" t="s">
        <v>138</v>
      </c>
      <c r="J186" s="348">
        <f t="shared" si="32"/>
        <v>5</v>
      </c>
      <c r="K186" s="348">
        <f t="shared" si="33"/>
        <v>0</v>
      </c>
      <c r="L186" s="349"/>
      <c r="M186" s="105"/>
      <c r="N186" s="105"/>
      <c r="O186" s="105"/>
    </row>
    <row r="187" spans="1:15" ht="12.75" customHeight="1">
      <c r="A187" s="108" t="s">
        <v>413</v>
      </c>
      <c r="B187" s="124" t="s">
        <v>414</v>
      </c>
      <c r="C187" s="189">
        <v>4</v>
      </c>
      <c r="D187" s="145">
        <v>6</v>
      </c>
      <c r="E187" s="190">
        <v>4</v>
      </c>
      <c r="F187" s="137"/>
      <c r="G187" s="500"/>
      <c r="H187" s="542"/>
      <c r="I187" s="362"/>
      <c r="J187" s="348">
        <f t="shared" si="32"/>
        <v>0</v>
      </c>
      <c r="K187" s="348">
        <f t="shared" si="33"/>
        <v>0</v>
      </c>
      <c r="L187" s="349"/>
      <c r="M187" s="105"/>
      <c r="N187" s="105"/>
      <c r="O187" s="105"/>
    </row>
    <row r="188" spans="1:15" ht="12.75" customHeight="1">
      <c r="A188" s="188"/>
      <c r="B188" s="184" t="s">
        <v>330</v>
      </c>
      <c r="C188" s="148" t="e">
        <f>#N/A</f>
        <v>#N/A</v>
      </c>
      <c r="D188" s="148" t="e">
        <f>#N/A</f>
        <v>#N/A</v>
      </c>
      <c r="E188" s="148" t="e">
        <f>#N/A</f>
        <v>#N/A</v>
      </c>
      <c r="F188" s="148">
        <f>SUM(F175:F187)</f>
        <v>151</v>
      </c>
      <c r="G188" s="148" t="e">
        <f>#N/A</f>
        <v>#N/A</v>
      </c>
      <c r="H188" s="148" t="e">
        <f>#N/A</f>
        <v>#N/A</v>
      </c>
      <c r="I188" s="364"/>
      <c r="J188" s="348">
        <f t="shared" si="32"/>
        <v>0</v>
      </c>
      <c r="K188" s="348">
        <f t="shared" si="33"/>
        <v>0</v>
      </c>
      <c r="L188" s="349"/>
      <c r="M188" s="105"/>
      <c r="N188" s="105"/>
      <c r="O188" s="105"/>
    </row>
    <row r="189" spans="1:15" ht="15">
      <c r="A189" s="713" t="s">
        <v>415</v>
      </c>
      <c r="B189" s="714"/>
      <c r="C189" s="151"/>
      <c r="D189" s="500"/>
      <c r="E189" s="156"/>
      <c r="F189" s="500"/>
      <c r="G189" s="110"/>
      <c r="H189" s="295"/>
      <c r="I189" s="362"/>
      <c r="J189" s="348">
        <f t="shared" si="32"/>
        <v>0</v>
      </c>
      <c r="K189" s="348">
        <f t="shared" si="33"/>
        <v>0</v>
      </c>
      <c r="L189" s="303"/>
      <c r="M189" s="105"/>
      <c r="N189" s="105"/>
      <c r="O189" s="105"/>
    </row>
    <row r="190" spans="1:15" ht="12">
      <c r="A190" s="108" t="s">
        <v>416</v>
      </c>
      <c r="B190" s="124" t="s">
        <v>417</v>
      </c>
      <c r="C190" s="225">
        <v>45</v>
      </c>
      <c r="D190" s="218">
        <v>35</v>
      </c>
      <c r="E190" s="226">
        <v>40</v>
      </c>
      <c r="F190" s="218">
        <v>30</v>
      </c>
      <c r="G190" s="110"/>
      <c r="H190" s="543"/>
      <c r="I190" s="365"/>
      <c r="J190" s="348">
        <f t="shared" si="32"/>
        <v>0</v>
      </c>
      <c r="K190" s="348">
        <f t="shared" si="33"/>
        <v>0</v>
      </c>
      <c r="L190" s="349"/>
      <c r="M190" s="116"/>
      <c r="N190" s="116"/>
      <c r="O190" s="116"/>
    </row>
    <row r="191" spans="1:15" ht="12">
      <c r="A191" s="108" t="s">
        <v>418</v>
      </c>
      <c r="B191" s="124" t="s">
        <v>419</v>
      </c>
      <c r="C191" s="225">
        <v>35</v>
      </c>
      <c r="D191" s="218">
        <v>20</v>
      </c>
      <c r="E191" s="226">
        <v>30</v>
      </c>
      <c r="F191" s="218">
        <v>20</v>
      </c>
      <c r="G191" s="110"/>
      <c r="H191" s="541"/>
      <c r="I191" s="365"/>
      <c r="J191" s="348">
        <f t="shared" si="32"/>
        <v>0</v>
      </c>
      <c r="K191" s="348">
        <f t="shared" si="33"/>
        <v>0</v>
      </c>
      <c r="L191" s="349"/>
      <c r="M191" s="105"/>
      <c r="N191" s="105"/>
      <c r="O191" s="105"/>
    </row>
    <row r="192" spans="1:15" ht="12">
      <c r="A192" s="108" t="s">
        <v>420</v>
      </c>
      <c r="B192" s="124" t="s">
        <v>421</v>
      </c>
      <c r="C192" s="225">
        <v>21</v>
      </c>
      <c r="D192" s="218">
        <v>12</v>
      </c>
      <c r="E192" s="226">
        <v>12</v>
      </c>
      <c r="F192" s="110"/>
      <c r="G192" s="110"/>
      <c r="H192" s="540"/>
      <c r="I192" s="365"/>
      <c r="J192" s="348">
        <f t="shared" si="32"/>
        <v>0</v>
      </c>
      <c r="K192" s="348">
        <f t="shared" si="33"/>
        <v>0</v>
      </c>
      <c r="L192" s="349"/>
      <c r="M192" s="105"/>
      <c r="N192" s="105"/>
      <c r="O192" s="105"/>
    </row>
    <row r="193" spans="1:15" ht="12.75" customHeight="1">
      <c r="A193" s="108" t="s">
        <v>422</v>
      </c>
      <c r="B193" s="124" t="s">
        <v>423</v>
      </c>
      <c r="C193" s="225">
        <v>15</v>
      </c>
      <c r="D193" s="218">
        <v>10</v>
      </c>
      <c r="E193" s="226">
        <v>30</v>
      </c>
      <c r="F193" s="218">
        <v>20</v>
      </c>
      <c r="G193" s="500"/>
      <c r="H193" s="539">
        <v>10</v>
      </c>
      <c r="I193" s="365"/>
      <c r="J193" s="348">
        <f t="shared" si="32"/>
        <v>0</v>
      </c>
      <c r="K193" s="348">
        <f t="shared" si="33"/>
        <v>0</v>
      </c>
      <c r="L193" s="349"/>
      <c r="M193" s="105"/>
      <c r="N193" s="105"/>
      <c r="O193" s="105"/>
    </row>
    <row r="194" spans="1:15" ht="12.75" customHeight="1">
      <c r="A194" s="108" t="s">
        <v>424</v>
      </c>
      <c r="B194" s="124" t="s">
        <v>425</v>
      </c>
      <c r="C194" s="225">
        <v>25</v>
      </c>
      <c r="D194" s="218">
        <v>8</v>
      </c>
      <c r="E194" s="226">
        <v>27</v>
      </c>
      <c r="F194" s="218">
        <v>30</v>
      </c>
      <c r="G194" s="110"/>
      <c r="H194" s="540"/>
      <c r="I194" s="365"/>
      <c r="J194" s="348">
        <f t="shared" si="32"/>
        <v>0</v>
      </c>
      <c r="K194" s="348">
        <f t="shared" si="33"/>
        <v>0</v>
      </c>
      <c r="L194" s="349"/>
      <c r="M194" s="105"/>
      <c r="N194" s="105"/>
      <c r="O194" s="105"/>
    </row>
    <row r="195" spans="1:15" ht="12.75" customHeight="1">
      <c r="A195" s="144" t="s">
        <v>426</v>
      </c>
      <c r="B195" s="124" t="s">
        <v>427</v>
      </c>
      <c r="C195" s="225">
        <v>10</v>
      </c>
      <c r="D195" s="218">
        <v>18</v>
      </c>
      <c r="E195" s="226">
        <v>18</v>
      </c>
      <c r="F195" s="193"/>
      <c r="G195" s="500"/>
      <c r="H195" s="540"/>
      <c r="I195" s="365"/>
      <c r="J195" s="348">
        <f t="shared" si="32"/>
        <v>0</v>
      </c>
      <c r="K195" s="348">
        <f t="shared" si="33"/>
        <v>0</v>
      </c>
      <c r="L195" s="349"/>
      <c r="M195" s="105"/>
      <c r="N195" s="105"/>
      <c r="O195" s="105"/>
    </row>
    <row r="196" spans="1:15" ht="12.75" customHeight="1">
      <c r="A196" s="144" t="s">
        <v>539</v>
      </c>
      <c r="B196" s="124" t="s">
        <v>520</v>
      </c>
      <c r="C196" s="225">
        <v>34</v>
      </c>
      <c r="D196" s="218">
        <v>22</v>
      </c>
      <c r="E196" s="226">
        <v>29</v>
      </c>
      <c r="F196" s="218">
        <v>24</v>
      </c>
      <c r="G196" s="110"/>
      <c r="H196" s="540"/>
      <c r="I196" s="365"/>
      <c r="J196" s="348">
        <f t="shared" si="32"/>
        <v>0</v>
      </c>
      <c r="K196" s="348">
        <f t="shared" si="33"/>
        <v>0</v>
      </c>
      <c r="L196" s="349"/>
      <c r="M196" s="105"/>
      <c r="N196" s="105"/>
      <c r="O196" s="105"/>
    </row>
    <row r="197" spans="1:15" ht="12.75" customHeight="1">
      <c r="A197" s="144" t="s">
        <v>508</v>
      </c>
      <c r="B197" s="223" t="s">
        <v>509</v>
      </c>
      <c r="C197" s="189">
        <v>15</v>
      </c>
      <c r="D197" s="145">
        <v>15</v>
      </c>
      <c r="E197" s="190">
        <v>15</v>
      </c>
      <c r="F197" s="145">
        <v>15</v>
      </c>
      <c r="G197" s="500"/>
      <c r="H197" s="540"/>
      <c r="I197" s="458"/>
      <c r="J197" s="348">
        <f t="shared" si="32"/>
        <v>0</v>
      </c>
      <c r="K197" s="348">
        <f t="shared" si="33"/>
        <v>0</v>
      </c>
      <c r="L197" s="303"/>
      <c r="M197" s="105"/>
      <c r="N197" s="105"/>
      <c r="O197" s="105"/>
    </row>
    <row r="198" spans="1:20" ht="12.75" customHeight="1">
      <c r="A198" s="144" t="s">
        <v>308</v>
      </c>
      <c r="B198" s="223" t="s">
        <v>309</v>
      </c>
      <c r="C198" s="189">
        <v>12</v>
      </c>
      <c r="D198" s="145">
        <v>46</v>
      </c>
      <c r="E198" s="190">
        <v>20</v>
      </c>
      <c r="F198" s="145">
        <v>18</v>
      </c>
      <c r="G198" s="217">
        <v>5</v>
      </c>
      <c r="H198" s="539">
        <v>0</v>
      </c>
      <c r="I198" s="458" t="s">
        <v>138</v>
      </c>
      <c r="J198" s="348">
        <f t="shared" si="32"/>
        <v>5</v>
      </c>
      <c r="K198" s="348">
        <f t="shared" si="33"/>
        <v>0</v>
      </c>
      <c r="L198" s="303"/>
      <c r="M198" s="118"/>
      <c r="N198" s="118"/>
      <c r="O198" s="118"/>
      <c r="P198" s="143"/>
      <c r="Q198" s="143"/>
      <c r="R198" s="143"/>
      <c r="S198" s="143"/>
      <c r="T198" s="143"/>
    </row>
    <row r="199" spans="1:23" ht="12.75" customHeight="1">
      <c r="A199" s="108" t="s">
        <v>430</v>
      </c>
      <c r="B199" s="135" t="s">
        <v>431</v>
      </c>
      <c r="C199" s="145">
        <v>30</v>
      </c>
      <c r="D199" s="145">
        <v>36</v>
      </c>
      <c r="E199" s="145">
        <v>28</v>
      </c>
      <c r="F199" s="145">
        <v>5</v>
      </c>
      <c r="G199" s="110"/>
      <c r="H199" s="540"/>
      <c r="I199" s="365"/>
      <c r="J199" s="348">
        <f t="shared" si="32"/>
        <v>0</v>
      </c>
      <c r="K199" s="348">
        <f t="shared" si="33"/>
        <v>0</v>
      </c>
      <c r="L199" s="349"/>
      <c r="M199" s="118"/>
      <c r="N199" s="118"/>
      <c r="O199" s="118"/>
      <c r="P199" s="143"/>
      <c r="Q199" s="143"/>
      <c r="R199" s="143"/>
      <c r="S199" s="143"/>
      <c r="T199" s="143"/>
      <c r="U199" s="143"/>
      <c r="V199" s="143"/>
      <c r="W199" s="143"/>
    </row>
    <row r="200" spans="1:20" s="143" customFormat="1" ht="12.75" customHeight="1">
      <c r="A200" s="108" t="s">
        <v>432</v>
      </c>
      <c r="B200" s="124" t="s">
        <v>548</v>
      </c>
      <c r="C200" s="225">
        <v>12</v>
      </c>
      <c r="D200" s="218">
        <v>12</v>
      </c>
      <c r="E200" s="226">
        <v>12</v>
      </c>
      <c r="F200" s="227">
        <v>5</v>
      </c>
      <c r="G200" s="110"/>
      <c r="H200" s="539">
        <v>5</v>
      </c>
      <c r="I200" s="365"/>
      <c r="J200" s="348">
        <f aca="true" t="shared" si="34" ref="J200:J218">IF(I200="*",G200,0)</f>
        <v>0</v>
      </c>
      <c r="K200" s="348">
        <f aca="true" t="shared" si="35" ref="K200:K217">IF(I200="**",G200,0)</f>
        <v>0</v>
      </c>
      <c r="L200" s="349"/>
      <c r="M200" s="105"/>
      <c r="N200" s="105"/>
      <c r="O200" s="105"/>
      <c r="P200"/>
      <c r="Q200"/>
      <c r="R200"/>
      <c r="S200"/>
      <c r="T200"/>
    </row>
    <row r="201" spans="1:23" s="143" customFormat="1" ht="12.75" customHeight="1">
      <c r="A201" s="108" t="s">
        <v>434</v>
      </c>
      <c r="B201" s="124" t="s">
        <v>435</v>
      </c>
      <c r="C201" s="218">
        <v>20</v>
      </c>
      <c r="D201" s="218">
        <v>10</v>
      </c>
      <c r="E201" s="218">
        <v>20</v>
      </c>
      <c r="F201" s="218">
        <v>10</v>
      </c>
      <c r="G201" s="110"/>
      <c r="H201" s="539">
        <v>10</v>
      </c>
      <c r="I201" s="365"/>
      <c r="J201" s="348">
        <f t="shared" si="34"/>
        <v>0</v>
      </c>
      <c r="K201" s="348">
        <f t="shared" si="35"/>
        <v>0</v>
      </c>
      <c r="L201" s="349"/>
      <c r="M201" s="105"/>
      <c r="N201" s="105"/>
      <c r="O201" s="105"/>
      <c r="P201"/>
      <c r="Q201"/>
      <c r="R201"/>
      <c r="S201"/>
      <c r="T201"/>
      <c r="U201"/>
      <c r="V201"/>
      <c r="W201"/>
    </row>
    <row r="202" spans="1:15" ht="12.75" customHeight="1">
      <c r="A202" s="108" t="s">
        <v>436</v>
      </c>
      <c r="B202" s="124" t="s">
        <v>437</v>
      </c>
      <c r="C202" s="218">
        <v>10</v>
      </c>
      <c r="D202" s="218">
        <v>10</v>
      </c>
      <c r="E202" s="218"/>
      <c r="F202" s="218">
        <v>10</v>
      </c>
      <c r="G202" s="218">
        <v>5</v>
      </c>
      <c r="H202" s="540"/>
      <c r="I202" s="363" t="s">
        <v>135</v>
      </c>
      <c r="J202" s="348">
        <f t="shared" si="34"/>
        <v>0</v>
      </c>
      <c r="K202" s="348">
        <f t="shared" si="35"/>
        <v>5</v>
      </c>
      <c r="L202" s="349"/>
      <c r="M202" s="105"/>
      <c r="N202" s="105"/>
      <c r="O202" s="105"/>
    </row>
    <row r="203" spans="1:15" ht="12.75" customHeight="1">
      <c r="A203" s="108" t="s">
        <v>438</v>
      </c>
      <c r="B203" s="124" t="s">
        <v>437</v>
      </c>
      <c r="C203" s="145">
        <v>25</v>
      </c>
      <c r="D203" s="145">
        <v>25</v>
      </c>
      <c r="E203" s="145">
        <v>35</v>
      </c>
      <c r="F203" s="220">
        <v>15</v>
      </c>
      <c r="G203" s="218">
        <v>5</v>
      </c>
      <c r="H203" s="540"/>
      <c r="I203" s="363" t="s">
        <v>135</v>
      </c>
      <c r="J203" s="348">
        <f t="shared" si="34"/>
        <v>0</v>
      </c>
      <c r="K203" s="348">
        <f t="shared" si="35"/>
        <v>5</v>
      </c>
      <c r="L203" s="349"/>
      <c r="M203" s="105"/>
      <c r="N203" s="105"/>
      <c r="O203" s="105"/>
    </row>
    <row r="204" spans="1:15" ht="12.75" customHeight="1">
      <c r="A204" s="108" t="s">
        <v>312</v>
      </c>
      <c r="B204" s="124" t="s">
        <v>313</v>
      </c>
      <c r="C204" s="218">
        <v>40</v>
      </c>
      <c r="D204" s="218">
        <v>20</v>
      </c>
      <c r="E204" s="218">
        <v>40</v>
      </c>
      <c r="F204" s="218">
        <v>40</v>
      </c>
      <c r="G204" s="96">
        <v>25</v>
      </c>
      <c r="H204" s="539">
        <v>10</v>
      </c>
      <c r="I204" s="365" t="s">
        <v>138</v>
      </c>
      <c r="J204" s="348">
        <f t="shared" si="34"/>
        <v>25</v>
      </c>
      <c r="K204" s="348">
        <f t="shared" si="35"/>
        <v>0</v>
      </c>
      <c r="L204" s="349"/>
      <c r="M204" s="105"/>
      <c r="N204" s="105"/>
      <c r="O204" s="105"/>
    </row>
    <row r="205" spans="1:15" ht="12.75" customHeight="1">
      <c r="A205" s="108" t="s">
        <v>518</v>
      </c>
      <c r="B205" s="124" t="s">
        <v>440</v>
      </c>
      <c r="C205" s="218">
        <v>20</v>
      </c>
      <c r="D205" s="218">
        <v>10</v>
      </c>
      <c r="E205" s="218">
        <v>20</v>
      </c>
      <c r="F205" s="218">
        <v>10</v>
      </c>
      <c r="G205" s="194"/>
      <c r="H205" s="539">
        <v>0</v>
      </c>
      <c r="I205" s="365"/>
      <c r="J205" s="348">
        <f t="shared" si="34"/>
        <v>0</v>
      </c>
      <c r="K205" s="348">
        <f t="shared" si="35"/>
        <v>0</v>
      </c>
      <c r="L205" s="349"/>
      <c r="M205" s="105"/>
      <c r="N205" s="105"/>
      <c r="O205" s="105"/>
    </row>
    <row r="206" spans="1:15" ht="12.75" customHeight="1">
      <c r="A206" s="108" t="s">
        <v>519</v>
      </c>
      <c r="B206" s="124" t="s">
        <v>507</v>
      </c>
      <c r="C206" s="218">
        <v>35</v>
      </c>
      <c r="D206" s="218">
        <v>20</v>
      </c>
      <c r="E206" s="218">
        <v>30</v>
      </c>
      <c r="F206" s="218">
        <v>20</v>
      </c>
      <c r="G206" s="194"/>
      <c r="H206" s="540"/>
      <c r="I206" s="365"/>
      <c r="J206" s="348">
        <f t="shared" si="34"/>
        <v>0</v>
      </c>
      <c r="K206" s="348">
        <f t="shared" si="35"/>
        <v>0</v>
      </c>
      <c r="L206" s="349"/>
      <c r="M206" s="105"/>
      <c r="N206" s="105"/>
      <c r="O206" s="105"/>
    </row>
    <row r="207" spans="1:15" ht="12.75" customHeight="1">
      <c r="A207" s="108" t="s">
        <v>441</v>
      </c>
      <c r="B207" s="135" t="s">
        <v>442</v>
      </c>
      <c r="C207" s="218">
        <v>14</v>
      </c>
      <c r="D207" s="218">
        <v>14</v>
      </c>
      <c r="E207" s="218">
        <v>18</v>
      </c>
      <c r="F207" s="218">
        <v>8</v>
      </c>
      <c r="G207" s="194"/>
      <c r="H207" s="540"/>
      <c r="I207" s="365"/>
      <c r="J207" s="348">
        <f t="shared" si="34"/>
        <v>0</v>
      </c>
      <c r="K207" s="348">
        <f t="shared" si="35"/>
        <v>0</v>
      </c>
      <c r="L207" s="349"/>
      <c r="M207" s="105"/>
      <c r="N207" s="105"/>
      <c r="O207" s="105"/>
    </row>
    <row r="208" spans="1:15" ht="12.75" customHeight="1">
      <c r="A208" s="108" t="s">
        <v>443</v>
      </c>
      <c r="B208" s="135" t="s">
        <v>444</v>
      </c>
      <c r="C208" s="218">
        <v>20</v>
      </c>
      <c r="D208" s="218">
        <v>20</v>
      </c>
      <c r="E208" s="218">
        <v>30</v>
      </c>
      <c r="F208" s="218">
        <v>20</v>
      </c>
      <c r="G208" s="110"/>
      <c r="H208" s="540"/>
      <c r="I208" s="365"/>
      <c r="J208" s="348">
        <f t="shared" si="34"/>
        <v>0</v>
      </c>
      <c r="K208" s="348">
        <f t="shared" si="35"/>
        <v>0</v>
      </c>
      <c r="L208" s="349"/>
      <c r="M208" s="105"/>
      <c r="N208" s="105"/>
      <c r="O208" s="105"/>
    </row>
    <row r="209" spans="1:15" ht="12.75" customHeight="1">
      <c r="A209" s="144" t="s">
        <v>316</v>
      </c>
      <c r="B209" s="222" t="s">
        <v>317</v>
      </c>
      <c r="C209" s="189">
        <v>20</v>
      </c>
      <c r="D209" s="145">
        <v>20</v>
      </c>
      <c r="E209" s="190">
        <v>40</v>
      </c>
      <c r="F209" s="145">
        <v>30</v>
      </c>
      <c r="G209" s="217">
        <v>20</v>
      </c>
      <c r="H209" s="539">
        <v>20</v>
      </c>
      <c r="I209" s="458" t="s">
        <v>138</v>
      </c>
      <c r="J209" s="348">
        <f t="shared" si="34"/>
        <v>20</v>
      </c>
      <c r="K209" s="348">
        <f t="shared" si="35"/>
        <v>0</v>
      </c>
      <c r="L209" s="303"/>
      <c r="M209" s="105"/>
      <c r="N209" s="105"/>
      <c r="O209" s="105"/>
    </row>
    <row r="210" spans="1:20" ht="12.75" customHeight="1">
      <c r="A210" s="108" t="s">
        <v>445</v>
      </c>
      <c r="B210" s="124" t="s">
        <v>446</v>
      </c>
      <c r="C210" s="225">
        <v>16</v>
      </c>
      <c r="D210" s="227">
        <v>0</v>
      </c>
      <c r="E210" s="226">
        <v>60</v>
      </c>
      <c r="F210" s="218">
        <v>68</v>
      </c>
      <c r="G210" s="145">
        <v>8</v>
      </c>
      <c r="H210" s="539">
        <v>8</v>
      </c>
      <c r="I210" s="363" t="s">
        <v>135</v>
      </c>
      <c r="J210" s="348">
        <f t="shared" si="34"/>
        <v>0</v>
      </c>
      <c r="K210" s="348">
        <f t="shared" si="35"/>
        <v>8</v>
      </c>
      <c r="L210" s="349"/>
      <c r="M210" s="118"/>
      <c r="N210" s="118"/>
      <c r="O210" s="118"/>
      <c r="P210" s="143"/>
      <c r="Q210" s="143"/>
      <c r="R210" s="143"/>
      <c r="S210" s="143"/>
      <c r="T210" s="143"/>
    </row>
    <row r="211" spans="1:23" ht="12.75" customHeight="1">
      <c r="A211" s="108" t="s">
        <v>447</v>
      </c>
      <c r="B211" s="135" t="s">
        <v>448</v>
      </c>
      <c r="C211" s="225">
        <v>10</v>
      </c>
      <c r="D211" s="218">
        <v>10</v>
      </c>
      <c r="E211" s="226">
        <v>20</v>
      </c>
      <c r="F211" s="218">
        <v>20</v>
      </c>
      <c r="G211" s="96">
        <v>20</v>
      </c>
      <c r="H211" s="540"/>
      <c r="I211" s="363" t="s">
        <v>135</v>
      </c>
      <c r="J211" s="348">
        <f t="shared" si="34"/>
        <v>0</v>
      </c>
      <c r="K211" s="348">
        <f t="shared" si="35"/>
        <v>20</v>
      </c>
      <c r="L211" s="349"/>
      <c r="M211" s="105"/>
      <c r="N211" s="105"/>
      <c r="O211" s="105"/>
      <c r="U211" s="143"/>
      <c r="V211" s="143"/>
      <c r="W211" s="143"/>
    </row>
    <row r="212" spans="1:23" s="143" customFormat="1" ht="12.75" customHeight="1">
      <c r="A212" s="144" t="s">
        <v>449</v>
      </c>
      <c r="B212" s="124" t="s">
        <v>450</v>
      </c>
      <c r="C212" s="225">
        <v>15</v>
      </c>
      <c r="D212" s="218">
        <v>15</v>
      </c>
      <c r="E212" s="226">
        <v>5</v>
      </c>
      <c r="F212" s="218">
        <v>5</v>
      </c>
      <c r="G212" s="110"/>
      <c r="H212" s="539">
        <v>0</v>
      </c>
      <c r="I212" s="365"/>
      <c r="J212" s="348">
        <f t="shared" si="34"/>
        <v>0</v>
      </c>
      <c r="K212" s="348">
        <f t="shared" si="35"/>
        <v>0</v>
      </c>
      <c r="L212" s="349"/>
      <c r="M212" s="105"/>
      <c r="N212" s="105"/>
      <c r="O212" s="105"/>
      <c r="P212"/>
      <c r="Q212"/>
      <c r="R212"/>
      <c r="S212"/>
      <c r="T212"/>
      <c r="U212"/>
      <c r="V212"/>
      <c r="W212"/>
    </row>
    <row r="213" spans="1:15" ht="12.75" customHeight="1">
      <c r="A213" s="108" t="s">
        <v>451</v>
      </c>
      <c r="B213" s="124" t="s">
        <v>452</v>
      </c>
      <c r="C213" s="225">
        <v>5</v>
      </c>
      <c r="D213" s="218">
        <v>35</v>
      </c>
      <c r="E213" s="228">
        <v>0</v>
      </c>
      <c r="F213" s="218">
        <v>5</v>
      </c>
      <c r="G213" s="194"/>
      <c r="H213" s="540"/>
      <c r="I213" s="365"/>
      <c r="J213" s="348">
        <f t="shared" si="34"/>
        <v>0</v>
      </c>
      <c r="K213" s="348">
        <f t="shared" si="35"/>
        <v>0</v>
      </c>
      <c r="L213" s="349"/>
      <c r="M213" s="105"/>
      <c r="N213" s="105"/>
      <c r="O213" s="105"/>
    </row>
    <row r="214" spans="1:15" ht="12.75" customHeight="1">
      <c r="A214" s="144" t="s">
        <v>453</v>
      </c>
      <c r="B214" s="222" t="s">
        <v>323</v>
      </c>
      <c r="C214" s="189">
        <v>12</v>
      </c>
      <c r="D214" s="189">
        <v>10</v>
      </c>
      <c r="E214" s="145">
        <v>10</v>
      </c>
      <c r="F214" s="145">
        <v>8</v>
      </c>
      <c r="G214" s="145">
        <v>6</v>
      </c>
      <c r="H214" s="540"/>
      <c r="I214" s="458" t="s">
        <v>138</v>
      </c>
      <c r="J214" s="348">
        <f t="shared" si="34"/>
        <v>6</v>
      </c>
      <c r="K214" s="348">
        <f t="shared" si="35"/>
        <v>0</v>
      </c>
      <c r="L214" s="303"/>
      <c r="M214" s="105"/>
      <c r="N214" s="105"/>
      <c r="O214" s="105"/>
    </row>
    <row r="215" spans="1:15" ht="12.75" customHeight="1">
      <c r="A215" s="131" t="s">
        <v>340</v>
      </c>
      <c r="B215" s="124" t="s">
        <v>454</v>
      </c>
      <c r="C215" s="151"/>
      <c r="D215" s="151"/>
      <c r="E215" s="500"/>
      <c r="F215" s="145">
        <v>7</v>
      </c>
      <c r="G215" s="500"/>
      <c r="H215" s="545">
        <v>3</v>
      </c>
      <c r="I215" s="365"/>
      <c r="J215" s="348">
        <f t="shared" si="34"/>
        <v>0</v>
      </c>
      <c r="K215" s="348">
        <f t="shared" si="35"/>
        <v>0</v>
      </c>
      <c r="L215" s="349"/>
      <c r="M215" s="105"/>
      <c r="N215" s="105"/>
      <c r="O215" s="105"/>
    </row>
    <row r="216" spans="1:15" ht="12.75" customHeight="1">
      <c r="A216" s="103" t="s">
        <v>521</v>
      </c>
      <c r="B216" s="124" t="s">
        <v>522</v>
      </c>
      <c r="C216" s="189">
        <v>18</v>
      </c>
      <c r="D216" s="189">
        <v>18</v>
      </c>
      <c r="E216" s="145">
        <v>18</v>
      </c>
      <c r="F216" s="145">
        <v>20</v>
      </c>
      <c r="G216" s="500"/>
      <c r="H216" s="542"/>
      <c r="I216" s="365"/>
      <c r="J216" s="348">
        <f t="shared" si="34"/>
        <v>0</v>
      </c>
      <c r="K216" s="348">
        <f t="shared" si="35"/>
        <v>0</v>
      </c>
      <c r="L216" s="349"/>
      <c r="M216" s="105"/>
      <c r="N216" s="105"/>
      <c r="O216" s="105"/>
    </row>
    <row r="217" spans="1:20" ht="12.75" customHeight="1">
      <c r="A217" s="103" t="s">
        <v>540</v>
      </c>
      <c r="B217" s="124" t="s">
        <v>541</v>
      </c>
      <c r="C217" s="189">
        <v>2</v>
      </c>
      <c r="D217" s="189">
        <v>2</v>
      </c>
      <c r="E217" s="145">
        <v>2</v>
      </c>
      <c r="F217" s="145">
        <v>3</v>
      </c>
      <c r="G217" s="145">
        <v>3</v>
      </c>
      <c r="H217" s="287"/>
      <c r="I217" s="365" t="s">
        <v>138</v>
      </c>
      <c r="J217" s="348">
        <f t="shared" si="34"/>
        <v>3</v>
      </c>
      <c r="K217" s="348">
        <f t="shared" si="35"/>
        <v>0</v>
      </c>
      <c r="L217" s="349"/>
      <c r="M217" s="118"/>
      <c r="N217" s="118"/>
      <c r="O217" s="118"/>
      <c r="P217" s="143"/>
      <c r="Q217" s="143"/>
      <c r="R217" s="143"/>
      <c r="S217" s="143"/>
      <c r="T217" s="143"/>
    </row>
    <row r="218" spans="1:23" ht="12.75" customHeight="1">
      <c r="A218" s="131"/>
      <c r="B218" s="138" t="s">
        <v>330</v>
      </c>
      <c r="C218" s="97">
        <f aca="true" t="shared" si="36" ref="C218:H218">SUM(C190:C217)</f>
        <v>536</v>
      </c>
      <c r="D218" s="97">
        <f t="shared" si="36"/>
        <v>473</v>
      </c>
      <c r="E218" s="97">
        <f t="shared" si="36"/>
        <v>609</v>
      </c>
      <c r="F218" s="97">
        <f t="shared" si="36"/>
        <v>466</v>
      </c>
      <c r="G218" s="97">
        <f t="shared" si="36"/>
        <v>97</v>
      </c>
      <c r="H218" s="97">
        <f t="shared" si="36"/>
        <v>66</v>
      </c>
      <c r="I218" s="364"/>
      <c r="J218" s="348">
        <f t="shared" si="34"/>
        <v>0</v>
      </c>
      <c r="K218" s="348" t="e">
        <f>#N/A</f>
        <v>#N/A</v>
      </c>
      <c r="L218" s="349"/>
      <c r="M218" s="105"/>
      <c r="N218" s="105"/>
      <c r="O218" s="105"/>
      <c r="U218" s="143"/>
      <c r="V218" s="143"/>
      <c r="W218" s="143"/>
    </row>
    <row r="219" spans="1:23" s="143" customFormat="1" ht="12.75" customHeight="1">
      <c r="A219" s="131"/>
      <c r="B219" s="149"/>
      <c r="C219" s="8"/>
      <c r="D219" s="8"/>
      <c r="E219" s="8"/>
      <c r="F219" s="511"/>
      <c r="G219" s="8"/>
      <c r="H219" s="512"/>
      <c r="I219" s="365"/>
      <c r="J219" s="348">
        <f>SUM(J135:J218)</f>
        <v>153</v>
      </c>
      <c r="K219" s="348" t="e">
        <f>SUM(K135:K218)</f>
        <v>#N/A</v>
      </c>
      <c r="L219" s="349"/>
      <c r="M219" s="105"/>
      <c r="N219" s="105"/>
      <c r="O219" s="105"/>
      <c r="P219"/>
      <c r="Q219"/>
      <c r="R219"/>
      <c r="S219"/>
      <c r="T219"/>
      <c r="U219"/>
      <c r="V219"/>
      <c r="W219"/>
    </row>
    <row r="220" spans="1:15" ht="12.75" customHeight="1">
      <c r="A220" s="131"/>
      <c r="B220" s="138" t="s">
        <v>455</v>
      </c>
      <c r="C220" s="97" t="e">
        <f>C218+C188+C132</f>
        <v>#N/A</v>
      </c>
      <c r="D220" s="97" t="e">
        <f>D218+D188+D132</f>
        <v>#N/A</v>
      </c>
      <c r="E220" s="97" t="e">
        <f>E218+E188+E132</f>
        <v>#N/A</v>
      </c>
      <c r="F220" s="97">
        <f>F218+F188+F172+F132</f>
        <v>1387</v>
      </c>
      <c r="G220" s="97" t="e">
        <f>G218+G188+G172+G132</f>
        <v>#N/A</v>
      </c>
      <c r="H220" s="148" t="e">
        <f>H218+H132+H175+H172+H188</f>
        <v>#N/A</v>
      </c>
      <c r="I220" s="364"/>
      <c r="J220" s="348">
        <f>SUM(J135:J218)</f>
        <v>153</v>
      </c>
      <c r="K220" s="348" t="e">
        <f>SUM(K135:K218)+SUM(K130:K131)+SUM(K10:K73)</f>
        <v>#N/A</v>
      </c>
      <c r="L220" s="349"/>
      <c r="M220" s="105"/>
      <c r="N220" s="105"/>
      <c r="O220" s="105"/>
    </row>
    <row r="221" spans="1:15" ht="12">
      <c r="A221" s="131"/>
      <c r="B221" s="132"/>
      <c r="C221" s="200" t="s">
        <v>542</v>
      </c>
      <c r="D221" s="513"/>
      <c r="E221" s="513"/>
      <c r="F221" s="167"/>
      <c r="G221" s="206"/>
      <c r="H221" s="187"/>
      <c r="I221" s="366"/>
      <c r="J221" s="503"/>
      <c r="K221" s="503"/>
      <c r="L221" s="367"/>
      <c r="M221" s="105"/>
      <c r="N221" s="105"/>
      <c r="O221" s="105"/>
    </row>
    <row r="222" spans="1:15" ht="15">
      <c r="A222" s="741"/>
      <c r="B222" s="741"/>
      <c r="C222" s="197"/>
      <c r="D222" s="514"/>
      <c r="E222" s="513"/>
      <c r="F222" s="167"/>
      <c r="G222" s="206"/>
      <c r="H222" s="187"/>
      <c r="I222" s="207"/>
      <c r="J222" s="113"/>
      <c r="K222" s="113"/>
      <c r="L222" s="113"/>
      <c r="M222" s="105"/>
      <c r="N222" s="105"/>
      <c r="O222" s="105"/>
    </row>
    <row r="223" spans="1:15" ht="15">
      <c r="A223" s="131"/>
      <c r="B223" s="132"/>
      <c r="C223" s="742"/>
      <c r="D223" s="513"/>
      <c r="E223" s="513"/>
      <c r="F223" s="515" t="s">
        <v>17</v>
      </c>
      <c r="G223" s="206" t="s">
        <v>138</v>
      </c>
      <c r="H223" s="746" t="s">
        <v>456</v>
      </c>
      <c r="I223" s="746"/>
      <c r="J223" s="746"/>
      <c r="K223" s="746"/>
      <c r="L223" s="113"/>
      <c r="M223" s="105"/>
      <c r="N223" s="105"/>
      <c r="O223" s="105"/>
    </row>
    <row r="224" spans="1:15" ht="15.75" customHeight="1">
      <c r="A224" s="131"/>
      <c r="B224" s="132"/>
      <c r="C224" s="742"/>
      <c r="D224" s="513"/>
      <c r="E224" s="513"/>
      <c r="F224" s="516"/>
      <c r="G224" s="206" t="s">
        <v>135</v>
      </c>
      <c r="H224" s="746" t="s">
        <v>457</v>
      </c>
      <c r="I224" s="746"/>
      <c r="J224" s="746"/>
      <c r="K224" s="746"/>
      <c r="L224" s="113" t="e">
        <f>K220+K74+K132</f>
        <v>#N/A</v>
      </c>
      <c r="M224" s="105"/>
      <c r="N224" s="105"/>
      <c r="O224" s="105"/>
    </row>
    <row r="225" spans="1:15" ht="12">
      <c r="A225" s="131"/>
      <c r="B225" s="132"/>
      <c r="C225" s="742"/>
      <c r="D225" s="513"/>
      <c r="E225" s="513"/>
      <c r="F225" s="215"/>
      <c r="G225" s="215"/>
      <c r="J225" s="113"/>
      <c r="K225" s="113"/>
      <c r="L225" s="113"/>
      <c r="M225" s="105"/>
      <c r="N225" s="105"/>
      <c r="O225" s="105"/>
    </row>
    <row r="226" spans="1:15" ht="12">
      <c r="A226" s="131"/>
      <c r="B226" s="132"/>
      <c r="C226" s="742"/>
      <c r="D226" s="513"/>
      <c r="E226" s="513"/>
      <c r="F226" s="167"/>
      <c r="G226" s="206"/>
      <c r="H226" s="187"/>
      <c r="I226" s="207"/>
      <c r="J226" s="113"/>
      <c r="K226" s="113"/>
      <c r="L226" s="113"/>
      <c r="M226" s="105"/>
      <c r="N226" s="105"/>
      <c r="O226" s="105"/>
    </row>
    <row r="227" spans="1:15" ht="12">
      <c r="A227" s="105"/>
      <c r="B227" s="105"/>
      <c r="C227" s="215"/>
      <c r="D227" s="215"/>
      <c r="E227" s="215"/>
      <c r="F227" s="167" t="s">
        <v>544</v>
      </c>
      <c r="G227" s="206"/>
      <c r="H227" s="187"/>
      <c r="I227" s="207"/>
      <c r="J227" s="113"/>
      <c r="K227" s="113"/>
      <c r="L227" s="113"/>
      <c r="M227" s="105"/>
      <c r="N227" s="105"/>
      <c r="O227" s="105"/>
    </row>
    <row r="228" spans="1:15" ht="12">
      <c r="A228" s="208"/>
      <c r="C228" s="215"/>
      <c r="D228" s="215"/>
      <c r="E228" s="215"/>
      <c r="F228" s="167"/>
      <c r="G228" s="206"/>
      <c r="H228" s="207"/>
      <c r="I228" s="207"/>
      <c r="J228" s="113"/>
      <c r="K228" s="113"/>
      <c r="L228" s="113"/>
      <c r="M228" s="105"/>
      <c r="N228" s="105"/>
      <c r="O228" s="105"/>
    </row>
    <row r="229" spans="2:15" ht="12.75">
      <c r="B229" s="740" t="s">
        <v>458</v>
      </c>
      <c r="C229" s="327" t="s">
        <v>87</v>
      </c>
      <c r="D229" s="327" t="s">
        <v>88</v>
      </c>
      <c r="E229" s="327" t="s">
        <v>89</v>
      </c>
      <c r="F229" s="327" t="s">
        <v>90</v>
      </c>
      <c r="G229" s="209" t="s">
        <v>17</v>
      </c>
      <c r="H229" s="209" t="s">
        <v>134</v>
      </c>
      <c r="I229" s="207"/>
      <c r="J229" s="113"/>
      <c r="K229" s="113"/>
      <c r="L229" s="113"/>
      <c r="M229" s="105"/>
      <c r="N229" s="105"/>
      <c r="O229" s="105"/>
    </row>
    <row r="230" spans="2:15" ht="12.75">
      <c r="B230" s="740"/>
      <c r="C230" s="210" t="e">
        <f>C5+SUM(C15:C17)+C34+C46+C74+C127+C220+C59+C6+C65</f>
        <v>#N/A</v>
      </c>
      <c r="D230" s="210" t="e">
        <f>D6+D7+D15+D16+D17+D34+D46+D74+D127+E127+D220++D59+D65</f>
        <v>#N/A</v>
      </c>
      <c r="E230" s="210" t="e">
        <f>E10+E11+E34+E46+E74+F127+E220+SUM(E62:E64)+E59</f>
        <v>#N/A</v>
      </c>
      <c r="F230" s="209">
        <f>F10+F11+F34+F46+F74+G127+F220+F59+F12</f>
        <v>1935</v>
      </c>
      <c r="G230" s="209" t="e">
        <f>G220+H127+G74+G65+G59+G46+G34+G11+G10+G12</f>
        <v>#N/A</v>
      </c>
      <c r="H230" s="209" t="e">
        <f>H220+I127+H34+H59+H74+H46+H12</f>
        <v>#N/A</v>
      </c>
      <c r="I230" s="207"/>
      <c r="J230" s="113"/>
      <c r="K230" s="113"/>
      <c r="L230" s="113"/>
      <c r="M230" s="105"/>
      <c r="N230" s="105"/>
      <c r="O230" s="105"/>
    </row>
    <row r="231" spans="2:15" ht="12.75">
      <c r="B231" s="211" t="s">
        <v>459</v>
      </c>
      <c r="C231" s="517"/>
      <c r="D231" s="517"/>
      <c r="E231" s="517"/>
      <c r="F231" s="517"/>
      <c r="G231" s="518"/>
      <c r="H231" s="207"/>
      <c r="I231" s="207"/>
      <c r="J231" s="113"/>
      <c r="K231" s="113"/>
      <c r="L231" s="113"/>
      <c r="M231" s="105"/>
      <c r="N231" s="105"/>
      <c r="O231" s="105"/>
    </row>
    <row r="232" spans="3:15" ht="15" customHeight="1">
      <c r="C232" s="167"/>
      <c r="D232" s="167"/>
      <c r="E232" s="167"/>
      <c r="F232" s="519" t="s">
        <v>481</v>
      </c>
      <c r="G232" s="206"/>
      <c r="H232" s="207"/>
      <c r="I232" s="207"/>
      <c r="J232" s="113"/>
      <c r="K232" s="113"/>
      <c r="L232" s="113"/>
      <c r="M232" s="105"/>
      <c r="N232" s="105"/>
      <c r="O232" s="105"/>
    </row>
    <row r="233" spans="3:15" ht="15" customHeight="1" hidden="1">
      <c r="C233" s="167"/>
      <c r="D233" s="167"/>
      <c r="E233" s="167"/>
      <c r="F233" s="167"/>
      <c r="G233" s="206"/>
      <c r="H233" s="207"/>
      <c r="I233" s="207"/>
      <c r="J233" s="113"/>
      <c r="K233" s="113"/>
      <c r="L233" s="113"/>
      <c r="M233" s="105"/>
      <c r="N233" s="105"/>
      <c r="O233" s="105"/>
    </row>
    <row r="234" spans="1:15" ht="14.25" customHeight="1" hidden="1">
      <c r="A234" s="105"/>
      <c r="B234" s="105"/>
      <c r="C234" s="167"/>
      <c r="D234" s="167" t="s">
        <v>460</v>
      </c>
      <c r="E234" s="167"/>
      <c r="F234" s="167"/>
      <c r="G234" s="207"/>
      <c r="H234" s="167"/>
      <c r="I234" s="106"/>
      <c r="J234" s="113"/>
      <c r="K234" s="113"/>
      <c r="L234" s="113"/>
      <c r="M234" s="105"/>
      <c r="N234" s="105"/>
      <c r="O234" s="105"/>
    </row>
    <row r="235" spans="1:15" ht="12">
      <c r="A235" s="113"/>
      <c r="B235" s="105"/>
      <c r="C235" s="167"/>
      <c r="D235" s="167" t="s">
        <v>529</v>
      </c>
      <c r="E235" s="215"/>
      <c r="F235" s="215"/>
      <c r="G235" s="215"/>
      <c r="H235" s="215"/>
      <c r="I235" s="95"/>
      <c r="M235" s="105"/>
      <c r="N235" s="105"/>
      <c r="O235" s="105"/>
    </row>
    <row r="236" spans="1:9" ht="14.25" customHeight="1">
      <c r="A236" s="113"/>
      <c r="B236" s="105"/>
      <c r="C236" s="167"/>
      <c r="D236" s="167" t="s">
        <v>462</v>
      </c>
      <c r="E236" s="215"/>
      <c r="F236" s="215"/>
      <c r="G236" s="215"/>
      <c r="H236" s="215"/>
      <c r="I236" s="95"/>
    </row>
    <row r="237" spans="1:9" ht="12">
      <c r="A237" s="113"/>
      <c r="B237" s="105"/>
      <c r="C237" s="167"/>
      <c r="D237" s="167"/>
      <c r="E237" s="215"/>
      <c r="F237" s="215"/>
      <c r="G237" s="215"/>
      <c r="H237" s="215"/>
      <c r="I237" s="95"/>
    </row>
    <row r="238" spans="1:8" ht="12">
      <c r="A238" s="113"/>
      <c r="B238" s="105"/>
      <c r="C238" s="167"/>
      <c r="D238" s="167"/>
      <c r="E238" s="215"/>
      <c r="F238" s="215"/>
      <c r="G238" s="215"/>
      <c r="H238" s="215"/>
    </row>
    <row r="239" spans="1:8" ht="15.75" customHeight="1">
      <c r="A239" s="105"/>
      <c r="B239" s="105"/>
      <c r="C239" s="167"/>
      <c r="D239" s="167"/>
      <c r="E239" s="215"/>
      <c r="F239" s="215"/>
      <c r="G239" s="215"/>
      <c r="H239" s="215"/>
    </row>
    <row r="240" spans="1:12" ht="15.75" customHeight="1">
      <c r="A240" s="105"/>
      <c r="B240" s="105"/>
      <c r="C240" s="167"/>
      <c r="D240" s="167"/>
      <c r="E240" s="167"/>
      <c r="F240" s="167"/>
      <c r="G240" s="167"/>
      <c r="H240" s="167"/>
      <c r="I240" s="207"/>
      <c r="J240" s="105"/>
      <c r="K240" s="105"/>
      <c r="L240" s="105"/>
    </row>
    <row r="241" spans="1:15" ht="12">
      <c r="A241" s="105"/>
      <c r="B241" s="105"/>
      <c r="C241" s="167"/>
      <c r="D241" s="167"/>
      <c r="E241" s="167"/>
      <c r="F241" s="167"/>
      <c r="G241" s="167"/>
      <c r="H241" s="167"/>
      <c r="I241" s="207"/>
      <c r="J241" s="105"/>
      <c r="K241" s="105"/>
      <c r="L241" s="105"/>
      <c r="M241" s="105"/>
      <c r="N241" s="105"/>
      <c r="O241" s="105"/>
    </row>
    <row r="242" spans="1:15" ht="12">
      <c r="A242" s="105"/>
      <c r="B242" s="105"/>
      <c r="C242" s="167"/>
      <c r="D242" s="167"/>
      <c r="E242" s="167"/>
      <c r="F242" s="167"/>
      <c r="G242" s="167"/>
      <c r="H242" s="167"/>
      <c r="I242" s="207"/>
      <c r="J242" s="105"/>
      <c r="K242" s="105"/>
      <c r="L242" s="105"/>
      <c r="M242" s="105"/>
      <c r="N242" s="105"/>
      <c r="O242" s="105"/>
    </row>
    <row r="243" spans="1:15" ht="12">
      <c r="A243" s="105"/>
      <c r="B243" s="105"/>
      <c r="C243" s="167"/>
      <c r="D243" s="167"/>
      <c r="E243" s="167"/>
      <c r="F243" s="167"/>
      <c r="G243" s="167"/>
      <c r="H243" s="167"/>
      <c r="I243" s="207"/>
      <c r="J243" s="105"/>
      <c r="K243" s="105"/>
      <c r="L243" s="105"/>
      <c r="M243" s="105"/>
      <c r="N243" s="105"/>
      <c r="O243" s="105"/>
    </row>
    <row r="244" spans="1:15" ht="12">
      <c r="A244" s="105"/>
      <c r="B244" s="105"/>
      <c r="C244" s="520"/>
      <c r="D244" s="520"/>
      <c r="E244" s="520"/>
      <c r="F244" s="167"/>
      <c r="G244" s="167"/>
      <c r="H244" s="167"/>
      <c r="I244" s="207"/>
      <c r="J244" s="105"/>
      <c r="K244" s="105"/>
      <c r="L244" s="105"/>
      <c r="M244" s="105"/>
      <c r="N244" s="105"/>
      <c r="O244" s="105"/>
    </row>
    <row r="245" spans="1:15" ht="12">
      <c r="A245" s="105"/>
      <c r="B245" s="105"/>
      <c r="C245" s="167"/>
      <c r="D245" s="167"/>
      <c r="E245" s="167"/>
      <c r="F245" s="167"/>
      <c r="G245" s="167"/>
      <c r="H245" s="167"/>
      <c r="I245" s="207"/>
      <c r="J245" s="105"/>
      <c r="K245" s="105"/>
      <c r="L245" s="105"/>
      <c r="M245" s="105"/>
      <c r="N245" s="105"/>
      <c r="O245" s="105"/>
    </row>
    <row r="246" spans="1:15" ht="12">
      <c r="A246" s="105"/>
      <c r="B246" s="105"/>
      <c r="C246" s="167"/>
      <c r="D246" s="167"/>
      <c r="E246" s="167"/>
      <c r="F246" s="167"/>
      <c r="G246" s="167"/>
      <c r="H246" s="167"/>
      <c r="I246" s="207"/>
      <c r="J246" s="105"/>
      <c r="K246" s="105"/>
      <c r="L246" s="105"/>
      <c r="M246" s="105"/>
      <c r="N246" s="105"/>
      <c r="O246" s="105"/>
    </row>
    <row r="247" spans="1:15" ht="12">
      <c r="A247" s="105"/>
      <c r="B247" s="105"/>
      <c r="C247" s="167"/>
      <c r="D247" s="167"/>
      <c r="E247" s="167"/>
      <c r="F247" s="167"/>
      <c r="G247" s="167"/>
      <c r="H247" s="167"/>
      <c r="I247" s="207"/>
      <c r="J247" s="105"/>
      <c r="K247" s="105"/>
      <c r="L247" s="105"/>
      <c r="M247" s="105"/>
      <c r="N247" s="105"/>
      <c r="O247" s="105"/>
    </row>
    <row r="248" spans="1:15" ht="12">
      <c r="A248" s="105"/>
      <c r="B248" s="105"/>
      <c r="C248" s="167"/>
      <c r="D248" s="167"/>
      <c r="E248" s="167"/>
      <c r="F248" s="167"/>
      <c r="G248" s="167"/>
      <c r="H248" s="167"/>
      <c r="I248" s="207"/>
      <c r="J248" s="105"/>
      <c r="K248" s="105"/>
      <c r="L248" s="105"/>
      <c r="M248" s="105"/>
      <c r="N248" s="105"/>
      <c r="O248" s="105"/>
    </row>
    <row r="249" spans="1:15" ht="12">
      <c r="A249" s="105"/>
      <c r="B249" s="105"/>
      <c r="C249" s="167"/>
      <c r="D249" s="167"/>
      <c r="E249" s="167"/>
      <c r="F249" s="167"/>
      <c r="G249" s="167"/>
      <c r="H249" s="167"/>
      <c r="I249" s="207"/>
      <c r="J249" s="105"/>
      <c r="K249" s="105"/>
      <c r="L249" s="105"/>
      <c r="M249" s="105"/>
      <c r="N249" s="105"/>
      <c r="O249" s="105"/>
    </row>
    <row r="250" spans="1:15" ht="12">
      <c r="A250" s="105"/>
      <c r="B250" s="105"/>
      <c r="C250" s="167"/>
      <c r="D250" s="167"/>
      <c r="E250" s="167"/>
      <c r="F250" s="167"/>
      <c r="G250" s="167"/>
      <c r="H250" s="167"/>
      <c r="I250" s="207"/>
      <c r="J250" s="105"/>
      <c r="K250" s="105"/>
      <c r="L250" s="105"/>
      <c r="M250" s="105"/>
      <c r="N250" s="105"/>
      <c r="O250" s="105"/>
    </row>
    <row r="251" spans="1:15" ht="12">
      <c r="A251" s="105"/>
      <c r="B251" s="105"/>
      <c r="C251" s="167"/>
      <c r="D251" s="167"/>
      <c r="E251" s="167"/>
      <c r="F251" s="167"/>
      <c r="G251" s="167"/>
      <c r="H251" s="167"/>
      <c r="I251" s="207"/>
      <c r="J251" s="105"/>
      <c r="K251" s="105"/>
      <c r="L251" s="105"/>
      <c r="M251" s="105"/>
      <c r="N251" s="105"/>
      <c r="O251" s="105"/>
    </row>
    <row r="252" spans="1:15" ht="12">
      <c r="A252" s="105"/>
      <c r="B252" s="105"/>
      <c r="C252" s="167"/>
      <c r="D252" s="167"/>
      <c r="E252" s="167"/>
      <c r="F252" s="167"/>
      <c r="G252" s="167"/>
      <c r="H252" s="167"/>
      <c r="I252" s="207"/>
      <c r="J252" s="105"/>
      <c r="K252" s="105"/>
      <c r="L252" s="105"/>
      <c r="M252" s="105"/>
      <c r="N252" s="105"/>
      <c r="O252" s="105"/>
    </row>
    <row r="253" spans="1:15" ht="12">
      <c r="A253" s="105"/>
      <c r="B253" s="105"/>
      <c r="C253" s="167"/>
      <c r="D253" s="167"/>
      <c r="E253" s="167"/>
      <c r="F253" s="167"/>
      <c r="G253" s="167"/>
      <c r="H253" s="167"/>
      <c r="I253" s="207"/>
      <c r="J253" s="105"/>
      <c r="K253" s="105"/>
      <c r="L253" s="105"/>
      <c r="M253" s="105"/>
      <c r="N253" s="105"/>
      <c r="O253" s="105"/>
    </row>
    <row r="254" spans="1:15" ht="12">
      <c r="A254" s="105"/>
      <c r="B254" s="105"/>
      <c r="C254" s="167"/>
      <c r="D254" s="167"/>
      <c r="E254" s="167"/>
      <c r="F254" s="167"/>
      <c r="G254" s="167"/>
      <c r="H254" s="167"/>
      <c r="I254" s="207"/>
      <c r="J254" s="105"/>
      <c r="K254" s="105"/>
      <c r="L254" s="105"/>
      <c r="M254" s="105"/>
      <c r="N254" s="105"/>
      <c r="O254" s="105"/>
    </row>
    <row r="255" spans="1:15" ht="12">
      <c r="A255" s="105"/>
      <c r="B255" s="105"/>
      <c r="C255" s="167"/>
      <c r="D255" s="167"/>
      <c r="E255" s="167"/>
      <c r="F255" s="167"/>
      <c r="G255" s="167"/>
      <c r="H255" s="167"/>
      <c r="I255" s="207"/>
      <c r="J255" s="105"/>
      <c r="K255" s="105"/>
      <c r="L255" s="105"/>
      <c r="M255" s="105"/>
      <c r="N255" s="105"/>
      <c r="O255" s="105"/>
    </row>
    <row r="256" spans="1:15" ht="12">
      <c r="A256" s="105"/>
      <c r="B256" s="105"/>
      <c r="C256" s="167"/>
      <c r="D256" s="167"/>
      <c r="E256" s="167"/>
      <c r="F256" s="167"/>
      <c r="G256" s="167"/>
      <c r="H256" s="167"/>
      <c r="I256" s="207"/>
      <c r="J256" s="105"/>
      <c r="K256" s="105"/>
      <c r="L256" s="105"/>
      <c r="M256" s="105"/>
      <c r="N256" s="105"/>
      <c r="O256" s="105"/>
    </row>
    <row r="257" spans="1:15" ht="12">
      <c r="A257" s="105"/>
      <c r="B257" s="105"/>
      <c r="C257" s="167"/>
      <c r="D257" s="167"/>
      <c r="E257" s="167"/>
      <c r="F257" s="167"/>
      <c r="G257" s="167"/>
      <c r="H257" s="167"/>
      <c r="I257" s="207"/>
      <c r="J257" s="105"/>
      <c r="K257" s="105"/>
      <c r="L257" s="105"/>
      <c r="M257" s="105"/>
      <c r="N257" s="105"/>
      <c r="O257" s="105"/>
    </row>
    <row r="258" spans="1:15" ht="12">
      <c r="A258" s="105"/>
      <c r="B258" s="105"/>
      <c r="C258" s="167"/>
      <c r="D258" s="167"/>
      <c r="E258" s="167"/>
      <c r="F258" s="167"/>
      <c r="G258" s="167"/>
      <c r="H258" s="167"/>
      <c r="I258" s="207"/>
      <c r="J258" s="105"/>
      <c r="K258" s="105"/>
      <c r="L258" s="105"/>
      <c r="M258" s="105"/>
      <c r="N258" s="105"/>
      <c r="O258" s="105"/>
    </row>
    <row r="259" spans="1:15" ht="12">
      <c r="A259" s="105"/>
      <c r="B259" s="105"/>
      <c r="C259" s="167"/>
      <c r="D259" s="167"/>
      <c r="E259" s="167"/>
      <c r="F259" s="167"/>
      <c r="G259" s="167"/>
      <c r="H259" s="167"/>
      <c r="I259" s="207"/>
      <c r="J259" s="105"/>
      <c r="K259" s="105"/>
      <c r="L259" s="105"/>
      <c r="M259" s="105"/>
      <c r="N259" s="105"/>
      <c r="O259" s="105"/>
    </row>
    <row r="260" spans="1:15" ht="12">
      <c r="A260" s="105"/>
      <c r="B260" s="105"/>
      <c r="C260" s="167"/>
      <c r="D260" s="167"/>
      <c r="E260" s="167"/>
      <c r="F260" s="167"/>
      <c r="G260" s="167"/>
      <c r="H260" s="167"/>
      <c r="I260" s="207"/>
      <c r="J260" s="105"/>
      <c r="K260" s="105"/>
      <c r="L260" s="105"/>
      <c r="M260" s="105"/>
      <c r="N260" s="105"/>
      <c r="O260" s="105"/>
    </row>
    <row r="261" spans="1:15" ht="12">
      <c r="A261" s="105"/>
      <c r="B261" s="105"/>
      <c r="C261" s="167"/>
      <c r="D261" s="167"/>
      <c r="E261" s="167"/>
      <c r="F261" s="167"/>
      <c r="G261" s="167"/>
      <c r="H261" s="167"/>
      <c r="I261" s="207"/>
      <c r="J261" s="105"/>
      <c r="K261" s="105"/>
      <c r="L261" s="105"/>
      <c r="M261" s="105"/>
      <c r="N261" s="105"/>
      <c r="O261" s="105"/>
    </row>
    <row r="262" spans="1:15" ht="12">
      <c r="A262" s="105"/>
      <c r="B262" s="105"/>
      <c r="C262" s="167"/>
      <c r="D262" s="167"/>
      <c r="E262" s="167"/>
      <c r="F262" s="167"/>
      <c r="G262" s="167"/>
      <c r="H262" s="167"/>
      <c r="I262" s="207"/>
      <c r="J262" s="105"/>
      <c r="K262" s="105"/>
      <c r="L262" s="105"/>
      <c r="M262" s="105"/>
      <c r="N262" s="105"/>
      <c r="O262" s="105"/>
    </row>
    <row r="263" spans="1:15" ht="12">
      <c r="A263" s="105"/>
      <c r="B263" s="105"/>
      <c r="C263" s="167"/>
      <c r="D263" s="167"/>
      <c r="E263" s="167"/>
      <c r="F263" s="167"/>
      <c r="G263" s="167"/>
      <c r="H263" s="167"/>
      <c r="I263" s="207"/>
      <c r="J263" s="105"/>
      <c r="K263" s="105"/>
      <c r="L263" s="105"/>
      <c r="M263" s="105"/>
      <c r="N263" s="105"/>
      <c r="O263" s="105"/>
    </row>
    <row r="264" spans="1:15" ht="12">
      <c r="A264" s="105"/>
      <c r="B264" s="105"/>
      <c r="C264" s="167"/>
      <c r="D264" s="167"/>
      <c r="E264" s="167"/>
      <c r="F264" s="167"/>
      <c r="G264" s="167"/>
      <c r="H264" s="167"/>
      <c r="I264" s="207"/>
      <c r="J264" s="105"/>
      <c r="K264" s="105"/>
      <c r="L264" s="105"/>
      <c r="M264" s="105"/>
      <c r="N264" s="105"/>
      <c r="O264" s="105"/>
    </row>
    <row r="265" spans="1:15" ht="12">
      <c r="A265" s="105"/>
      <c r="B265" s="105"/>
      <c r="C265" s="167"/>
      <c r="D265" s="167"/>
      <c r="E265" s="167"/>
      <c r="F265" s="167"/>
      <c r="G265" s="167"/>
      <c r="H265" s="167"/>
      <c r="I265" s="207"/>
      <c r="J265" s="105"/>
      <c r="K265" s="105"/>
      <c r="L265" s="105"/>
      <c r="M265" s="105"/>
      <c r="N265" s="105"/>
      <c r="O265" s="105"/>
    </row>
    <row r="266" spans="1:15" ht="12">
      <c r="A266" s="105"/>
      <c r="B266" s="105"/>
      <c r="C266" s="167"/>
      <c r="D266" s="167"/>
      <c r="E266" s="167"/>
      <c r="F266" s="167"/>
      <c r="G266" s="167"/>
      <c r="H266" s="167"/>
      <c r="I266" s="207"/>
      <c r="J266" s="105"/>
      <c r="K266" s="105"/>
      <c r="L266" s="105"/>
      <c r="M266" s="105"/>
      <c r="N266" s="105"/>
      <c r="O266" s="105"/>
    </row>
    <row r="267" spans="1:15" ht="12">
      <c r="A267" s="105"/>
      <c r="B267" s="105"/>
      <c r="C267" s="167"/>
      <c r="D267" s="167"/>
      <c r="E267" s="167"/>
      <c r="F267" s="167"/>
      <c r="G267" s="167"/>
      <c r="H267" s="167"/>
      <c r="I267" s="207"/>
      <c r="J267" s="105"/>
      <c r="K267" s="105"/>
      <c r="L267" s="105"/>
      <c r="M267" s="105"/>
      <c r="N267" s="105"/>
      <c r="O267" s="105"/>
    </row>
    <row r="268" spans="1:15" ht="12">
      <c r="A268" s="105"/>
      <c r="B268" s="105"/>
      <c r="C268" s="167"/>
      <c r="D268" s="167"/>
      <c r="E268" s="167"/>
      <c r="F268" s="167"/>
      <c r="G268" s="167"/>
      <c r="H268" s="167"/>
      <c r="I268" s="207"/>
      <c r="J268" s="105"/>
      <c r="K268" s="105"/>
      <c r="L268" s="105"/>
      <c r="M268" s="105"/>
      <c r="N268" s="105"/>
      <c r="O268" s="105"/>
    </row>
    <row r="269" spans="1:15" ht="12">
      <c r="A269" s="105"/>
      <c r="B269" s="105"/>
      <c r="C269" s="167"/>
      <c r="D269" s="167"/>
      <c r="E269" s="167"/>
      <c r="F269" s="167"/>
      <c r="G269" s="167"/>
      <c r="H269" s="167"/>
      <c r="I269" s="207"/>
      <c r="J269" s="105"/>
      <c r="K269" s="105"/>
      <c r="L269" s="105"/>
      <c r="M269" s="105"/>
      <c r="N269" s="105"/>
      <c r="O269" s="105"/>
    </row>
    <row r="270" spans="1:15" ht="12">
      <c r="A270" s="105"/>
      <c r="B270" s="105"/>
      <c r="C270" s="167"/>
      <c r="D270" s="167"/>
      <c r="E270" s="167"/>
      <c r="F270" s="167"/>
      <c r="G270" s="167"/>
      <c r="H270" s="167"/>
      <c r="I270" s="207"/>
      <c r="J270" s="105"/>
      <c r="K270" s="105"/>
      <c r="L270" s="105"/>
      <c r="M270" s="105"/>
      <c r="N270" s="105"/>
      <c r="O270" s="105"/>
    </row>
    <row r="271" spans="1:15" ht="12">
      <c r="A271" s="105"/>
      <c r="B271" s="105"/>
      <c r="C271" s="167"/>
      <c r="D271" s="167"/>
      <c r="E271" s="167"/>
      <c r="F271" s="167"/>
      <c r="G271" s="167"/>
      <c r="H271" s="167"/>
      <c r="I271" s="207"/>
      <c r="J271" s="105"/>
      <c r="K271" s="105"/>
      <c r="L271" s="105"/>
      <c r="M271" s="105"/>
      <c r="N271" s="105"/>
      <c r="O271" s="105"/>
    </row>
    <row r="272" spans="1:15" ht="12">
      <c r="A272" s="105"/>
      <c r="B272" s="105"/>
      <c r="C272" s="167"/>
      <c r="D272" s="167"/>
      <c r="E272" s="167"/>
      <c r="F272" s="167"/>
      <c r="G272" s="167"/>
      <c r="H272" s="167"/>
      <c r="I272" s="207"/>
      <c r="J272" s="105"/>
      <c r="K272" s="105"/>
      <c r="L272" s="105"/>
      <c r="M272" s="105"/>
      <c r="N272" s="105"/>
      <c r="O272" s="105"/>
    </row>
    <row r="273" spans="1:15" ht="12">
      <c r="A273" s="105"/>
      <c r="B273" s="105"/>
      <c r="C273" s="167"/>
      <c r="D273" s="167"/>
      <c r="E273" s="167"/>
      <c r="F273" s="167"/>
      <c r="G273" s="167"/>
      <c r="H273" s="167"/>
      <c r="I273" s="207"/>
      <c r="J273" s="105"/>
      <c r="K273" s="105"/>
      <c r="L273" s="105"/>
      <c r="M273" s="105"/>
      <c r="N273" s="105"/>
      <c r="O273" s="105"/>
    </row>
    <row r="274" spans="1:15" ht="12">
      <c r="A274" s="105"/>
      <c r="B274" s="105"/>
      <c r="C274" s="167"/>
      <c r="D274" s="167"/>
      <c r="E274" s="167"/>
      <c r="F274" s="167"/>
      <c r="G274" s="167"/>
      <c r="H274" s="167"/>
      <c r="I274" s="207"/>
      <c r="J274" s="105"/>
      <c r="K274" s="105"/>
      <c r="L274" s="105"/>
      <c r="M274" s="105"/>
      <c r="N274" s="105"/>
      <c r="O274" s="105"/>
    </row>
    <row r="275" spans="1:15" ht="12">
      <c r="A275" s="105"/>
      <c r="B275" s="105"/>
      <c r="C275" s="167"/>
      <c r="D275" s="167"/>
      <c r="E275" s="167"/>
      <c r="F275" s="167"/>
      <c r="G275" s="167"/>
      <c r="H275" s="167"/>
      <c r="I275" s="207"/>
      <c r="J275" s="105"/>
      <c r="K275" s="105"/>
      <c r="L275" s="105"/>
      <c r="M275" s="105"/>
      <c r="N275" s="105"/>
      <c r="O275" s="105"/>
    </row>
    <row r="276" spans="1:15" ht="12">
      <c r="A276" s="105"/>
      <c r="B276" s="105"/>
      <c r="C276" s="167"/>
      <c r="D276" s="167"/>
      <c r="E276" s="167"/>
      <c r="F276" s="167"/>
      <c r="G276" s="167"/>
      <c r="H276" s="167"/>
      <c r="I276" s="207"/>
      <c r="J276" s="105"/>
      <c r="K276" s="105"/>
      <c r="L276" s="105"/>
      <c r="M276" s="105"/>
      <c r="N276" s="105"/>
      <c r="O276" s="105"/>
    </row>
    <row r="277" spans="1:15" ht="12">
      <c r="A277" s="105"/>
      <c r="B277" s="105"/>
      <c r="C277" s="167"/>
      <c r="D277" s="167"/>
      <c r="E277" s="167"/>
      <c r="F277" s="167"/>
      <c r="G277" s="167"/>
      <c r="H277" s="167"/>
      <c r="I277" s="207"/>
      <c r="J277" s="105"/>
      <c r="K277" s="105"/>
      <c r="L277" s="105"/>
      <c r="M277" s="105"/>
      <c r="N277" s="105"/>
      <c r="O277" s="105"/>
    </row>
    <row r="278" spans="1:15" ht="12">
      <c r="A278" s="105"/>
      <c r="B278" s="105"/>
      <c r="C278" s="167"/>
      <c r="D278" s="167"/>
      <c r="E278" s="167"/>
      <c r="F278" s="167"/>
      <c r="G278" s="167"/>
      <c r="H278" s="167"/>
      <c r="I278" s="207"/>
      <c r="J278" s="105"/>
      <c r="K278" s="105"/>
      <c r="L278" s="105"/>
      <c r="M278" s="105"/>
      <c r="N278" s="105"/>
      <c r="O278" s="105"/>
    </row>
    <row r="279" spans="1:15" ht="12">
      <c r="A279" s="105"/>
      <c r="B279" s="105"/>
      <c r="C279" s="167"/>
      <c r="D279" s="167"/>
      <c r="E279" s="167"/>
      <c r="F279" s="167"/>
      <c r="G279" s="167"/>
      <c r="H279" s="167"/>
      <c r="I279" s="207"/>
      <c r="J279" s="105"/>
      <c r="K279" s="105"/>
      <c r="L279" s="105"/>
      <c r="M279" s="105"/>
      <c r="N279" s="105"/>
      <c r="O279" s="105"/>
    </row>
    <row r="280" spans="1:15" ht="12">
      <c r="A280" s="105"/>
      <c r="B280" s="105"/>
      <c r="C280" s="167"/>
      <c r="D280" s="167"/>
      <c r="E280" s="167"/>
      <c r="F280" s="167"/>
      <c r="G280" s="167"/>
      <c r="H280" s="167"/>
      <c r="I280" s="207"/>
      <c r="J280" s="105"/>
      <c r="K280" s="105"/>
      <c r="L280" s="105"/>
      <c r="M280" s="105"/>
      <c r="N280" s="105"/>
      <c r="O280" s="105"/>
    </row>
    <row r="281" spans="1:15" ht="12">
      <c r="A281" s="105"/>
      <c r="B281" s="105"/>
      <c r="C281" s="167"/>
      <c r="D281" s="167"/>
      <c r="E281" s="167"/>
      <c r="F281" s="167"/>
      <c r="G281" s="167"/>
      <c r="H281" s="167"/>
      <c r="I281" s="207"/>
      <c r="J281" s="105"/>
      <c r="K281" s="105"/>
      <c r="L281" s="105"/>
      <c r="M281" s="105"/>
      <c r="N281" s="105"/>
      <c r="O281" s="105"/>
    </row>
    <row r="282" spans="1:15" ht="12">
      <c r="A282" s="105"/>
      <c r="B282" s="105"/>
      <c r="C282" s="167"/>
      <c r="D282" s="167"/>
      <c r="E282" s="167"/>
      <c r="F282" s="167"/>
      <c r="G282" s="167"/>
      <c r="H282" s="167"/>
      <c r="I282" s="207"/>
      <c r="J282" s="105"/>
      <c r="K282" s="105"/>
      <c r="L282" s="105"/>
      <c r="M282" s="105"/>
      <c r="N282" s="105"/>
      <c r="O282" s="105"/>
    </row>
    <row r="283" spans="1:15" ht="12">
      <c r="A283" s="105"/>
      <c r="B283" s="105"/>
      <c r="C283" s="167"/>
      <c r="D283" s="167"/>
      <c r="E283" s="167"/>
      <c r="F283" s="167"/>
      <c r="G283" s="167"/>
      <c r="H283" s="167"/>
      <c r="I283" s="207"/>
      <c r="J283" s="105"/>
      <c r="K283" s="105"/>
      <c r="L283" s="105"/>
      <c r="M283" s="105"/>
      <c r="N283" s="105"/>
      <c r="O283" s="105"/>
    </row>
    <row r="284" spans="1:15" ht="12">
      <c r="A284" s="105"/>
      <c r="B284" s="105"/>
      <c r="C284" s="167"/>
      <c r="D284" s="167"/>
      <c r="E284" s="167"/>
      <c r="F284" s="167"/>
      <c r="G284" s="167"/>
      <c r="H284" s="167"/>
      <c r="I284" s="207"/>
      <c r="J284" s="105"/>
      <c r="K284" s="105"/>
      <c r="L284" s="105"/>
      <c r="M284" s="105"/>
      <c r="N284" s="105"/>
      <c r="O284" s="105"/>
    </row>
    <row r="285" spans="1:15" ht="12">
      <c r="A285" s="105"/>
      <c r="B285" s="105"/>
      <c r="C285" s="167"/>
      <c r="D285" s="167"/>
      <c r="E285" s="167"/>
      <c r="F285" s="167"/>
      <c r="G285" s="167"/>
      <c r="H285" s="167"/>
      <c r="I285" s="207"/>
      <c r="J285" s="105"/>
      <c r="K285" s="105"/>
      <c r="L285" s="105"/>
      <c r="M285" s="105"/>
      <c r="N285" s="105"/>
      <c r="O285" s="105"/>
    </row>
    <row r="286" spans="1:15" ht="12">
      <c r="A286" s="105"/>
      <c r="B286" s="105"/>
      <c r="C286" s="167"/>
      <c r="D286" s="167"/>
      <c r="E286" s="167"/>
      <c r="F286" s="167"/>
      <c r="G286" s="167"/>
      <c r="H286" s="167"/>
      <c r="I286" s="207"/>
      <c r="J286" s="105"/>
      <c r="K286" s="105"/>
      <c r="L286" s="105"/>
      <c r="M286" s="105"/>
      <c r="N286" s="105"/>
      <c r="O286" s="105"/>
    </row>
    <row r="287" spans="1:15" ht="12">
      <c r="A287" s="105"/>
      <c r="B287" s="105"/>
      <c r="C287" s="167"/>
      <c r="D287" s="167"/>
      <c r="E287" s="167"/>
      <c r="F287" s="167"/>
      <c r="G287" s="167"/>
      <c r="H287" s="167"/>
      <c r="I287" s="207"/>
      <c r="J287" s="105"/>
      <c r="K287" s="105"/>
      <c r="L287" s="105"/>
      <c r="M287" s="105"/>
      <c r="N287" s="105"/>
      <c r="O287" s="105"/>
    </row>
    <row r="288" spans="1:15" ht="12">
      <c r="A288" s="105"/>
      <c r="B288" s="105"/>
      <c r="C288" s="167"/>
      <c r="D288" s="167"/>
      <c r="E288" s="167"/>
      <c r="F288" s="167"/>
      <c r="G288" s="167"/>
      <c r="H288" s="167"/>
      <c r="I288" s="207"/>
      <c r="J288" s="105"/>
      <c r="K288" s="105"/>
      <c r="L288" s="105"/>
      <c r="M288" s="105"/>
      <c r="N288" s="105"/>
      <c r="O288" s="105"/>
    </row>
    <row r="289" spans="1:15" ht="12">
      <c r="A289" s="105"/>
      <c r="B289" s="105"/>
      <c r="C289" s="167"/>
      <c r="D289" s="167"/>
      <c r="E289" s="167"/>
      <c r="F289" s="167"/>
      <c r="G289" s="167"/>
      <c r="H289" s="167"/>
      <c r="I289" s="207"/>
      <c r="J289" s="105"/>
      <c r="K289" s="105"/>
      <c r="L289" s="105"/>
      <c r="M289" s="105"/>
      <c r="N289" s="105"/>
      <c r="O289" s="105"/>
    </row>
    <row r="290" spans="1:15" ht="12">
      <c r="A290" s="105"/>
      <c r="B290" s="105"/>
      <c r="C290" s="167"/>
      <c r="D290" s="167"/>
      <c r="E290" s="167"/>
      <c r="F290" s="167"/>
      <c r="G290" s="167"/>
      <c r="H290" s="167"/>
      <c r="I290" s="207"/>
      <c r="J290" s="105"/>
      <c r="K290" s="105"/>
      <c r="L290" s="105"/>
      <c r="M290" s="105"/>
      <c r="N290" s="105"/>
      <c r="O290" s="105"/>
    </row>
    <row r="291" spans="1:15" ht="12">
      <c r="A291" s="105"/>
      <c r="B291" s="105"/>
      <c r="C291" s="167"/>
      <c r="D291" s="167"/>
      <c r="E291" s="167"/>
      <c r="F291" s="167"/>
      <c r="G291" s="167"/>
      <c r="H291" s="167"/>
      <c r="I291" s="207"/>
      <c r="J291" s="105"/>
      <c r="K291" s="105"/>
      <c r="L291" s="105"/>
      <c r="M291" s="105"/>
      <c r="N291" s="105"/>
      <c r="O291" s="105"/>
    </row>
    <row r="292" spans="1:15" ht="12">
      <c r="A292" s="105"/>
      <c r="B292" s="105"/>
      <c r="C292" s="167"/>
      <c r="D292" s="167"/>
      <c r="E292" s="167"/>
      <c r="F292" s="167"/>
      <c r="G292" s="167"/>
      <c r="H292" s="167"/>
      <c r="I292" s="207"/>
      <c r="J292" s="105"/>
      <c r="K292" s="105"/>
      <c r="L292" s="105"/>
      <c r="M292" s="105"/>
      <c r="N292" s="105"/>
      <c r="O292" s="105"/>
    </row>
    <row r="293" spans="1:15" ht="12">
      <c r="A293" s="105"/>
      <c r="B293" s="105"/>
      <c r="C293" s="167"/>
      <c r="D293" s="167"/>
      <c r="E293" s="167"/>
      <c r="F293" s="167"/>
      <c r="G293" s="167"/>
      <c r="H293" s="167"/>
      <c r="I293" s="207"/>
      <c r="J293" s="105"/>
      <c r="K293" s="105"/>
      <c r="L293" s="105"/>
      <c r="M293" s="105"/>
      <c r="N293" s="105"/>
      <c r="O293" s="105"/>
    </row>
    <row r="294" spans="1:15" ht="12">
      <c r="A294" s="105"/>
      <c r="B294" s="105"/>
      <c r="C294" s="167"/>
      <c r="D294" s="167"/>
      <c r="E294" s="167"/>
      <c r="F294" s="167"/>
      <c r="G294" s="167"/>
      <c r="H294" s="167"/>
      <c r="I294" s="207"/>
      <c r="J294" s="105"/>
      <c r="K294" s="105"/>
      <c r="L294" s="105"/>
      <c r="M294" s="105"/>
      <c r="N294" s="105"/>
      <c r="O294" s="105"/>
    </row>
    <row r="295" spans="1:15" ht="12">
      <c r="A295" s="105"/>
      <c r="B295" s="105"/>
      <c r="C295" s="167"/>
      <c r="D295" s="167"/>
      <c r="E295" s="167"/>
      <c r="F295" s="167"/>
      <c r="G295" s="167"/>
      <c r="H295" s="167"/>
      <c r="I295" s="207"/>
      <c r="J295" s="105"/>
      <c r="K295" s="105"/>
      <c r="L295" s="105"/>
      <c r="M295" s="105"/>
      <c r="N295" s="105"/>
      <c r="O295" s="105"/>
    </row>
    <row r="296" spans="1:15" ht="12">
      <c r="A296" s="105"/>
      <c r="B296" s="105"/>
      <c r="C296" s="167"/>
      <c r="D296" s="167"/>
      <c r="E296" s="167"/>
      <c r="F296" s="167"/>
      <c r="G296" s="167"/>
      <c r="H296" s="167"/>
      <c r="I296" s="207"/>
      <c r="J296" s="105"/>
      <c r="K296" s="105"/>
      <c r="L296" s="105"/>
      <c r="M296" s="105"/>
      <c r="N296" s="105"/>
      <c r="O296" s="105"/>
    </row>
    <row r="297" spans="1:15" ht="12">
      <c r="A297" s="105"/>
      <c r="B297" s="105"/>
      <c r="C297" s="167"/>
      <c r="D297" s="167"/>
      <c r="E297" s="167"/>
      <c r="F297" s="167"/>
      <c r="G297" s="167"/>
      <c r="H297" s="167"/>
      <c r="I297" s="207"/>
      <c r="J297" s="105"/>
      <c r="K297" s="105"/>
      <c r="L297" s="105"/>
      <c r="M297" s="105"/>
      <c r="N297" s="105"/>
      <c r="O297" s="105"/>
    </row>
    <row r="298" spans="1:15" ht="12">
      <c r="A298" s="105"/>
      <c r="B298" s="105"/>
      <c r="C298" s="167"/>
      <c r="D298" s="167"/>
      <c r="E298" s="167"/>
      <c r="F298" s="167"/>
      <c r="G298" s="167"/>
      <c r="H298" s="167"/>
      <c r="I298" s="207"/>
      <c r="J298" s="105"/>
      <c r="K298" s="105"/>
      <c r="L298" s="105"/>
      <c r="M298" s="105"/>
      <c r="N298" s="105"/>
      <c r="O298" s="105"/>
    </row>
    <row r="299" spans="1:15" ht="12">
      <c r="A299" s="105"/>
      <c r="B299" s="105"/>
      <c r="C299" s="167"/>
      <c r="D299" s="167"/>
      <c r="E299" s="167"/>
      <c r="F299" s="167"/>
      <c r="G299" s="167"/>
      <c r="H299" s="167"/>
      <c r="I299" s="207"/>
      <c r="J299" s="105"/>
      <c r="K299" s="105"/>
      <c r="L299" s="105"/>
      <c r="M299" s="105"/>
      <c r="N299" s="105"/>
      <c r="O299" s="105"/>
    </row>
    <row r="300" spans="1:15" ht="12">
      <c r="A300" s="105"/>
      <c r="B300" s="105"/>
      <c r="C300" s="167"/>
      <c r="D300" s="167"/>
      <c r="E300" s="167"/>
      <c r="F300" s="167"/>
      <c r="G300" s="167"/>
      <c r="H300" s="167"/>
      <c r="I300" s="207"/>
      <c r="J300" s="105"/>
      <c r="K300" s="105"/>
      <c r="L300" s="105"/>
      <c r="M300" s="105"/>
      <c r="N300" s="105"/>
      <c r="O300" s="105"/>
    </row>
    <row r="301" spans="1:15" ht="12">
      <c r="A301" s="105"/>
      <c r="B301" s="105"/>
      <c r="C301" s="167"/>
      <c r="D301" s="167"/>
      <c r="E301" s="167"/>
      <c r="F301" s="167"/>
      <c r="G301" s="167"/>
      <c r="H301" s="167"/>
      <c r="I301" s="207"/>
      <c r="J301" s="105"/>
      <c r="K301" s="105"/>
      <c r="L301" s="105"/>
      <c r="M301" s="105"/>
      <c r="N301" s="105"/>
      <c r="O301" s="105"/>
    </row>
    <row r="302" spans="1:15" ht="12">
      <c r="A302" s="105"/>
      <c r="B302" s="105"/>
      <c r="C302" s="167"/>
      <c r="D302" s="167"/>
      <c r="E302" s="167"/>
      <c r="F302" s="167"/>
      <c r="G302" s="167"/>
      <c r="H302" s="167"/>
      <c r="I302" s="207"/>
      <c r="J302" s="105"/>
      <c r="K302" s="105"/>
      <c r="L302" s="105"/>
      <c r="M302" s="105"/>
      <c r="N302" s="105"/>
      <c r="O302" s="105"/>
    </row>
    <row r="303" spans="1:15" ht="12">
      <c r="A303" s="105"/>
      <c r="B303" s="105"/>
      <c r="C303" s="167"/>
      <c r="D303" s="167"/>
      <c r="E303" s="167"/>
      <c r="F303" s="167"/>
      <c r="G303" s="167"/>
      <c r="H303" s="167"/>
      <c r="I303" s="207"/>
      <c r="J303" s="105"/>
      <c r="K303" s="105"/>
      <c r="L303" s="105"/>
      <c r="M303" s="105"/>
      <c r="N303" s="105"/>
      <c r="O303" s="105"/>
    </row>
    <row r="304" spans="1:15" ht="12">
      <c r="A304" s="105"/>
      <c r="B304" s="105"/>
      <c r="C304" s="167"/>
      <c r="D304" s="167"/>
      <c r="E304" s="167"/>
      <c r="F304" s="167"/>
      <c r="G304" s="167"/>
      <c r="H304" s="167"/>
      <c r="I304" s="207"/>
      <c r="J304" s="105"/>
      <c r="K304" s="105"/>
      <c r="L304" s="105"/>
      <c r="M304" s="105"/>
      <c r="N304" s="105"/>
      <c r="O304" s="105"/>
    </row>
    <row r="305" spans="1:15" ht="12">
      <c r="A305" s="105"/>
      <c r="B305" s="105"/>
      <c r="C305" s="167"/>
      <c r="D305" s="167"/>
      <c r="E305" s="167"/>
      <c r="F305" s="167"/>
      <c r="G305" s="167"/>
      <c r="H305" s="167"/>
      <c r="I305" s="207"/>
      <c r="J305" s="105"/>
      <c r="K305" s="105"/>
      <c r="L305" s="105"/>
      <c r="M305" s="105"/>
      <c r="N305" s="105"/>
      <c r="O305" s="105"/>
    </row>
    <row r="306" spans="1:15" ht="12">
      <c r="A306" s="105"/>
      <c r="B306" s="105"/>
      <c r="C306" s="167"/>
      <c r="D306" s="167"/>
      <c r="E306" s="167"/>
      <c r="F306" s="167"/>
      <c r="G306" s="167"/>
      <c r="H306" s="167"/>
      <c r="I306" s="207"/>
      <c r="J306" s="105"/>
      <c r="K306" s="105"/>
      <c r="L306" s="105"/>
      <c r="M306" s="105"/>
      <c r="N306" s="105"/>
      <c r="O306" s="105"/>
    </row>
    <row r="307" spans="1:15" ht="12">
      <c r="A307" s="105"/>
      <c r="B307" s="105"/>
      <c r="C307" s="167"/>
      <c r="D307" s="167"/>
      <c r="E307" s="167"/>
      <c r="F307" s="167"/>
      <c r="G307" s="167"/>
      <c r="H307" s="167"/>
      <c r="I307" s="207"/>
      <c r="J307" s="105"/>
      <c r="K307" s="105"/>
      <c r="L307" s="105"/>
      <c r="M307" s="105"/>
      <c r="N307" s="105"/>
      <c r="O307" s="105"/>
    </row>
    <row r="308" spans="1:15" ht="12">
      <c r="A308" s="105"/>
      <c r="B308" s="105"/>
      <c r="C308" s="167"/>
      <c r="D308" s="167"/>
      <c r="E308" s="167"/>
      <c r="F308" s="167"/>
      <c r="G308" s="167"/>
      <c r="H308" s="167"/>
      <c r="I308" s="207"/>
      <c r="J308" s="105"/>
      <c r="K308" s="105"/>
      <c r="L308" s="105"/>
      <c r="M308" s="105"/>
      <c r="N308" s="105"/>
      <c r="O308" s="105"/>
    </row>
    <row r="309" spans="1:15" ht="12">
      <c r="A309" s="105"/>
      <c r="B309" s="105"/>
      <c r="C309" s="167"/>
      <c r="D309" s="167"/>
      <c r="E309" s="167"/>
      <c r="F309" s="167"/>
      <c r="G309" s="167"/>
      <c r="H309" s="167"/>
      <c r="I309" s="207"/>
      <c r="J309" s="105"/>
      <c r="K309" s="105"/>
      <c r="L309" s="105"/>
      <c r="M309" s="105"/>
      <c r="N309" s="105"/>
      <c r="O309" s="105"/>
    </row>
    <row r="310" spans="1:15" ht="12">
      <c r="A310" s="105"/>
      <c r="B310" s="105"/>
      <c r="C310" s="167"/>
      <c r="D310" s="167"/>
      <c r="E310" s="167"/>
      <c r="F310" s="167"/>
      <c r="G310" s="167"/>
      <c r="H310" s="167"/>
      <c r="I310" s="207"/>
      <c r="J310" s="105"/>
      <c r="K310" s="105"/>
      <c r="L310" s="105"/>
      <c r="M310" s="105"/>
      <c r="N310" s="105"/>
      <c r="O310" s="105"/>
    </row>
    <row r="311" spans="1:15" ht="12">
      <c r="A311" s="105"/>
      <c r="B311" s="105"/>
      <c r="C311" s="167"/>
      <c r="D311" s="167"/>
      <c r="E311" s="167"/>
      <c r="F311" s="167"/>
      <c r="G311" s="167"/>
      <c r="H311" s="167"/>
      <c r="I311" s="207"/>
      <c r="J311" s="105"/>
      <c r="K311" s="105"/>
      <c r="L311" s="105"/>
      <c r="M311" s="105"/>
      <c r="N311" s="105"/>
      <c r="O311" s="105"/>
    </row>
    <row r="312" spans="1:15" ht="12">
      <c r="A312" s="105"/>
      <c r="B312" s="105"/>
      <c r="C312" s="167"/>
      <c r="D312" s="167"/>
      <c r="E312" s="167"/>
      <c r="F312" s="167"/>
      <c r="G312" s="167"/>
      <c r="H312" s="167"/>
      <c r="I312" s="207"/>
      <c r="J312" s="105"/>
      <c r="K312" s="105"/>
      <c r="L312" s="105"/>
      <c r="M312" s="105"/>
      <c r="N312" s="105"/>
      <c r="O312" s="105"/>
    </row>
    <row r="313" spans="1:15" ht="12">
      <c r="A313" s="105"/>
      <c r="B313" s="105"/>
      <c r="C313" s="167"/>
      <c r="D313" s="167"/>
      <c r="E313" s="167"/>
      <c r="F313" s="167"/>
      <c r="G313" s="167"/>
      <c r="H313" s="167"/>
      <c r="I313" s="207"/>
      <c r="J313" s="105"/>
      <c r="K313" s="105"/>
      <c r="L313" s="105"/>
      <c r="M313" s="105"/>
      <c r="N313" s="105"/>
      <c r="O313" s="105"/>
    </row>
    <row r="314" spans="1:15" ht="12">
      <c r="A314" s="105"/>
      <c r="B314" s="105"/>
      <c r="C314" s="167"/>
      <c r="D314" s="167"/>
      <c r="E314" s="167"/>
      <c r="F314" s="167"/>
      <c r="G314" s="167"/>
      <c r="H314" s="167"/>
      <c r="I314" s="207"/>
      <c r="J314" s="105"/>
      <c r="K314" s="105"/>
      <c r="L314" s="105"/>
      <c r="M314" s="105"/>
      <c r="N314" s="105"/>
      <c r="O314" s="105"/>
    </row>
    <row r="315" spans="1:15" ht="12">
      <c r="A315" s="105"/>
      <c r="B315" s="105"/>
      <c r="C315" s="167"/>
      <c r="D315" s="167"/>
      <c r="E315" s="167"/>
      <c r="F315" s="167"/>
      <c r="G315" s="167"/>
      <c r="H315" s="167"/>
      <c r="I315" s="207"/>
      <c r="J315" s="105"/>
      <c r="K315" s="105"/>
      <c r="L315" s="105"/>
      <c r="M315" s="105"/>
      <c r="N315" s="105"/>
      <c r="O315" s="105"/>
    </row>
    <row r="316" spans="1:15" ht="12">
      <c r="A316" s="105"/>
      <c r="B316" s="105"/>
      <c r="C316" s="167"/>
      <c r="D316" s="167"/>
      <c r="E316" s="167"/>
      <c r="F316" s="167"/>
      <c r="G316" s="167"/>
      <c r="H316" s="167"/>
      <c r="I316" s="207"/>
      <c r="J316" s="105"/>
      <c r="K316" s="105"/>
      <c r="L316" s="105"/>
      <c r="M316" s="105"/>
      <c r="N316" s="105"/>
      <c r="O316" s="105"/>
    </row>
    <row r="317" spans="1:15" ht="12">
      <c r="A317" s="105"/>
      <c r="B317" s="105"/>
      <c r="C317" s="167"/>
      <c r="D317" s="167"/>
      <c r="E317" s="167"/>
      <c r="F317" s="167"/>
      <c r="G317" s="167"/>
      <c r="H317" s="167"/>
      <c r="I317" s="207"/>
      <c r="J317" s="105"/>
      <c r="K317" s="105"/>
      <c r="L317" s="105"/>
      <c r="M317" s="105"/>
      <c r="N317" s="105"/>
      <c r="O317" s="105"/>
    </row>
    <row r="318" spans="1:15" ht="12">
      <c r="A318" s="105"/>
      <c r="B318" s="105"/>
      <c r="C318" s="167"/>
      <c r="D318" s="167"/>
      <c r="E318" s="167"/>
      <c r="F318" s="167"/>
      <c r="G318" s="167"/>
      <c r="H318" s="167"/>
      <c r="I318" s="207"/>
      <c r="J318" s="105"/>
      <c r="K318" s="105"/>
      <c r="L318" s="105"/>
      <c r="M318" s="105"/>
      <c r="N318" s="105"/>
      <c r="O318" s="105"/>
    </row>
    <row r="319" spans="1:15" ht="12">
      <c r="A319" s="105"/>
      <c r="B319" s="105"/>
      <c r="C319" s="167"/>
      <c r="D319" s="167"/>
      <c r="E319" s="167"/>
      <c r="F319" s="167"/>
      <c r="G319" s="167"/>
      <c r="H319" s="167"/>
      <c r="I319" s="207"/>
      <c r="J319" s="105"/>
      <c r="K319" s="105"/>
      <c r="L319" s="105"/>
      <c r="M319" s="105"/>
      <c r="N319" s="105"/>
      <c r="O319" s="105"/>
    </row>
    <row r="320" spans="1:15" ht="12">
      <c r="A320" s="105"/>
      <c r="B320" s="105"/>
      <c r="C320" s="167"/>
      <c r="D320" s="167"/>
      <c r="E320" s="167"/>
      <c r="F320" s="167"/>
      <c r="G320" s="167"/>
      <c r="H320" s="167"/>
      <c r="I320" s="207"/>
      <c r="J320" s="105"/>
      <c r="K320" s="105"/>
      <c r="L320" s="105"/>
      <c r="M320" s="105"/>
      <c r="N320" s="105"/>
      <c r="O320" s="105"/>
    </row>
    <row r="321" spans="1:15" ht="12">
      <c r="A321" s="105"/>
      <c r="B321" s="105"/>
      <c r="C321" s="167"/>
      <c r="D321" s="167"/>
      <c r="E321" s="167"/>
      <c r="F321" s="167"/>
      <c r="G321" s="167"/>
      <c r="H321" s="167"/>
      <c r="I321" s="207"/>
      <c r="J321" s="105"/>
      <c r="K321" s="105"/>
      <c r="L321" s="105"/>
      <c r="M321" s="105"/>
      <c r="N321" s="105"/>
      <c r="O321" s="105"/>
    </row>
    <row r="322" spans="1:15" ht="12">
      <c r="A322" s="105"/>
      <c r="B322" s="105"/>
      <c r="C322" s="167"/>
      <c r="D322" s="167"/>
      <c r="E322" s="167"/>
      <c r="F322" s="167"/>
      <c r="G322" s="167"/>
      <c r="H322" s="167"/>
      <c r="I322" s="207"/>
      <c r="J322" s="105"/>
      <c r="K322" s="105"/>
      <c r="L322" s="105"/>
      <c r="M322" s="105"/>
      <c r="N322" s="105"/>
      <c r="O322" s="105"/>
    </row>
    <row r="323" spans="1:15" ht="12">
      <c r="A323" s="105"/>
      <c r="B323" s="105"/>
      <c r="C323" s="167"/>
      <c r="D323" s="167"/>
      <c r="E323" s="167"/>
      <c r="F323" s="167"/>
      <c r="G323" s="167"/>
      <c r="H323" s="167"/>
      <c r="I323" s="207"/>
      <c r="J323" s="105"/>
      <c r="K323" s="105"/>
      <c r="L323" s="105"/>
      <c r="M323" s="105"/>
      <c r="N323" s="105"/>
      <c r="O323" s="105"/>
    </row>
    <row r="324" spans="1:15" ht="12">
      <c r="A324" s="105"/>
      <c r="B324" s="105"/>
      <c r="C324" s="167"/>
      <c r="D324" s="167"/>
      <c r="E324" s="167"/>
      <c r="F324" s="167"/>
      <c r="G324" s="167"/>
      <c r="H324" s="167"/>
      <c r="I324" s="207"/>
      <c r="J324" s="105"/>
      <c r="K324" s="105"/>
      <c r="L324" s="105"/>
      <c r="M324" s="105"/>
      <c r="N324" s="105"/>
      <c r="O324" s="105"/>
    </row>
    <row r="325" spans="1:15" ht="12">
      <c r="A325" s="105"/>
      <c r="B325" s="105"/>
      <c r="C325" s="167"/>
      <c r="D325" s="167"/>
      <c r="E325" s="167"/>
      <c r="F325" s="167"/>
      <c r="G325" s="167"/>
      <c r="H325" s="167"/>
      <c r="I325" s="207"/>
      <c r="J325" s="105"/>
      <c r="K325" s="105"/>
      <c r="L325" s="105"/>
      <c r="M325" s="105"/>
      <c r="N325" s="105"/>
      <c r="O325" s="105"/>
    </row>
    <row r="326" spans="1:15" ht="12">
      <c r="A326" s="105"/>
      <c r="B326" s="105"/>
      <c r="C326" s="167"/>
      <c r="D326" s="167"/>
      <c r="E326" s="167"/>
      <c r="F326" s="167"/>
      <c r="G326" s="167"/>
      <c r="H326" s="167"/>
      <c r="I326" s="207"/>
      <c r="J326" s="105"/>
      <c r="K326" s="105"/>
      <c r="L326" s="105"/>
      <c r="M326" s="105"/>
      <c r="N326" s="105"/>
      <c r="O326" s="105"/>
    </row>
    <row r="327" spans="1:15" ht="12">
      <c r="A327" s="105"/>
      <c r="B327" s="105"/>
      <c r="C327" s="167"/>
      <c r="D327" s="167"/>
      <c r="E327" s="167"/>
      <c r="F327" s="167"/>
      <c r="G327" s="167"/>
      <c r="H327" s="167"/>
      <c r="I327" s="207"/>
      <c r="J327" s="105"/>
      <c r="K327" s="105"/>
      <c r="L327" s="105"/>
      <c r="M327" s="105"/>
      <c r="N327" s="105"/>
      <c r="O327" s="105"/>
    </row>
    <row r="328" spans="1:15" ht="12">
      <c r="A328" s="105"/>
      <c r="B328" s="105"/>
      <c r="C328" s="167"/>
      <c r="D328" s="167"/>
      <c r="E328" s="167"/>
      <c r="F328" s="167"/>
      <c r="G328" s="167"/>
      <c r="H328" s="167"/>
      <c r="I328" s="207"/>
      <c r="J328" s="105"/>
      <c r="K328" s="105"/>
      <c r="L328" s="105"/>
      <c r="M328" s="105"/>
      <c r="N328" s="105"/>
      <c r="O328" s="105"/>
    </row>
    <row r="329" spans="1:15" ht="12">
      <c r="A329" s="105"/>
      <c r="B329" s="105"/>
      <c r="C329" s="167"/>
      <c r="D329" s="167"/>
      <c r="E329" s="167"/>
      <c r="F329" s="167"/>
      <c r="G329" s="167"/>
      <c r="H329" s="167"/>
      <c r="I329" s="207"/>
      <c r="J329" s="105"/>
      <c r="K329" s="105"/>
      <c r="L329" s="105"/>
      <c r="M329" s="105"/>
      <c r="N329" s="105"/>
      <c r="O329" s="105"/>
    </row>
    <row r="330" spans="1:15" ht="12">
      <c r="A330" s="105"/>
      <c r="B330" s="105"/>
      <c r="C330" s="167"/>
      <c r="D330" s="167"/>
      <c r="E330" s="167"/>
      <c r="F330" s="167"/>
      <c r="G330" s="167"/>
      <c r="H330" s="167"/>
      <c r="I330" s="207"/>
      <c r="J330" s="105"/>
      <c r="K330" s="105"/>
      <c r="L330" s="105"/>
      <c r="M330" s="105"/>
      <c r="N330" s="105"/>
      <c r="O330" s="105"/>
    </row>
    <row r="331" spans="1:15" ht="12">
      <c r="A331" s="105"/>
      <c r="B331" s="105"/>
      <c r="C331" s="167"/>
      <c r="D331" s="167"/>
      <c r="E331" s="167"/>
      <c r="F331" s="167"/>
      <c r="G331" s="167"/>
      <c r="H331" s="167"/>
      <c r="I331" s="207"/>
      <c r="J331" s="105"/>
      <c r="K331" s="105"/>
      <c r="L331" s="105"/>
      <c r="M331" s="105"/>
      <c r="N331" s="105"/>
      <c r="O331" s="105"/>
    </row>
    <row r="332" spans="1:15" ht="12">
      <c r="A332" s="105"/>
      <c r="B332" s="105"/>
      <c r="C332" s="167"/>
      <c r="D332" s="167"/>
      <c r="E332" s="167"/>
      <c r="F332" s="167"/>
      <c r="G332" s="167"/>
      <c r="H332" s="167"/>
      <c r="I332" s="207"/>
      <c r="J332" s="105"/>
      <c r="K332" s="105"/>
      <c r="L332" s="105"/>
      <c r="M332" s="105"/>
      <c r="N332" s="105"/>
      <c r="O332" s="105"/>
    </row>
    <row r="333" spans="1:15" ht="12">
      <c r="A333" s="105"/>
      <c r="B333" s="105"/>
      <c r="C333" s="167"/>
      <c r="D333" s="167"/>
      <c r="E333" s="167"/>
      <c r="F333" s="167"/>
      <c r="G333" s="167"/>
      <c r="H333" s="167"/>
      <c r="I333" s="207"/>
      <c r="J333" s="105"/>
      <c r="K333" s="105"/>
      <c r="L333" s="105"/>
      <c r="M333" s="105"/>
      <c r="N333" s="105"/>
      <c r="O333" s="105"/>
    </row>
    <row r="334" spans="1:15" ht="12">
      <c r="A334" s="105"/>
      <c r="B334" s="105"/>
      <c r="C334" s="167"/>
      <c r="D334" s="167"/>
      <c r="E334" s="167"/>
      <c r="F334" s="167"/>
      <c r="G334" s="167"/>
      <c r="H334" s="167"/>
      <c r="I334" s="207"/>
      <c r="J334" s="105"/>
      <c r="K334" s="105"/>
      <c r="L334" s="105"/>
      <c r="M334" s="105"/>
      <c r="N334" s="105"/>
      <c r="O334" s="105"/>
    </row>
    <row r="335" spans="1:15" ht="12">
      <c r="A335" s="105"/>
      <c r="B335" s="105"/>
      <c r="C335" s="167"/>
      <c r="D335" s="167"/>
      <c r="E335" s="167"/>
      <c r="F335" s="167"/>
      <c r="G335" s="167"/>
      <c r="H335" s="167"/>
      <c r="I335" s="207"/>
      <c r="J335" s="105"/>
      <c r="K335" s="105"/>
      <c r="L335" s="105"/>
      <c r="M335" s="105"/>
      <c r="N335" s="105"/>
      <c r="O335" s="105"/>
    </row>
    <row r="336" spans="1:15" ht="12">
      <c r="A336" s="105"/>
      <c r="B336" s="105"/>
      <c r="C336" s="167"/>
      <c r="D336" s="167"/>
      <c r="E336" s="167"/>
      <c r="F336" s="167"/>
      <c r="G336" s="167"/>
      <c r="H336" s="167"/>
      <c r="I336" s="207"/>
      <c r="J336" s="105"/>
      <c r="K336" s="105"/>
      <c r="L336" s="105"/>
      <c r="M336" s="105"/>
      <c r="N336" s="105"/>
      <c r="O336" s="105"/>
    </row>
    <row r="337" spans="1:15" ht="12">
      <c r="A337" s="105"/>
      <c r="B337" s="105"/>
      <c r="C337" s="167"/>
      <c r="D337" s="167"/>
      <c r="E337" s="167"/>
      <c r="F337" s="167"/>
      <c r="G337" s="167"/>
      <c r="H337" s="167"/>
      <c r="I337" s="207"/>
      <c r="J337" s="105"/>
      <c r="K337" s="105"/>
      <c r="L337" s="105"/>
      <c r="M337" s="105"/>
      <c r="N337" s="105"/>
      <c r="O337" s="105"/>
    </row>
    <row r="338" spans="1:15" ht="12">
      <c r="A338" s="105"/>
      <c r="B338" s="105"/>
      <c r="C338" s="167"/>
      <c r="D338" s="167"/>
      <c r="E338" s="167"/>
      <c r="F338" s="167"/>
      <c r="G338" s="167"/>
      <c r="H338" s="167"/>
      <c r="I338" s="207"/>
      <c r="J338" s="105"/>
      <c r="K338" s="105"/>
      <c r="L338" s="105"/>
      <c r="M338" s="105"/>
      <c r="N338" s="105"/>
      <c r="O338" s="105"/>
    </row>
    <row r="339" spans="1:15" ht="12">
      <c r="A339" s="105"/>
      <c r="B339" s="105"/>
      <c r="C339" s="167"/>
      <c r="D339" s="167"/>
      <c r="E339" s="167"/>
      <c r="F339" s="167"/>
      <c r="G339" s="167"/>
      <c r="H339" s="167"/>
      <c r="I339" s="207"/>
      <c r="J339" s="105"/>
      <c r="K339" s="105"/>
      <c r="L339" s="105"/>
      <c r="M339" s="105"/>
      <c r="N339" s="105"/>
      <c r="O339" s="105"/>
    </row>
    <row r="340" spans="1:15" ht="12">
      <c r="A340" s="105"/>
      <c r="B340" s="105"/>
      <c r="C340" s="167"/>
      <c r="D340" s="167"/>
      <c r="E340" s="167"/>
      <c r="F340" s="167"/>
      <c r="G340" s="167"/>
      <c r="H340" s="167"/>
      <c r="I340" s="207"/>
      <c r="J340" s="105"/>
      <c r="K340" s="105"/>
      <c r="L340" s="105"/>
      <c r="M340" s="105"/>
      <c r="N340" s="105"/>
      <c r="O340" s="105"/>
    </row>
    <row r="341" spans="1:15" ht="12">
      <c r="A341" s="105"/>
      <c r="B341" s="105"/>
      <c r="C341" s="167"/>
      <c r="D341" s="167"/>
      <c r="E341" s="167"/>
      <c r="F341" s="167"/>
      <c r="G341" s="167"/>
      <c r="H341" s="167"/>
      <c r="I341" s="207"/>
      <c r="J341" s="105"/>
      <c r="K341" s="105"/>
      <c r="L341" s="105"/>
      <c r="M341" s="105"/>
      <c r="N341" s="105"/>
      <c r="O341" s="105"/>
    </row>
    <row r="342" spans="1:15" ht="12">
      <c r="A342" s="105"/>
      <c r="B342" s="105"/>
      <c r="C342" s="167"/>
      <c r="D342" s="167"/>
      <c r="E342" s="167"/>
      <c r="F342" s="167"/>
      <c r="G342" s="167"/>
      <c r="H342" s="167"/>
      <c r="I342" s="207"/>
      <c r="J342" s="105"/>
      <c r="K342" s="105"/>
      <c r="L342" s="105"/>
      <c r="M342" s="105"/>
      <c r="N342" s="105"/>
      <c r="O342" s="105"/>
    </row>
    <row r="343" spans="1:15" ht="12">
      <c r="A343" s="105"/>
      <c r="B343" s="105"/>
      <c r="C343" s="167"/>
      <c r="D343" s="167"/>
      <c r="E343" s="167"/>
      <c r="F343" s="167"/>
      <c r="G343" s="167"/>
      <c r="H343" s="167"/>
      <c r="I343" s="207"/>
      <c r="J343" s="105"/>
      <c r="K343" s="105"/>
      <c r="L343" s="105"/>
      <c r="M343" s="105"/>
      <c r="N343" s="105"/>
      <c r="O343" s="105"/>
    </row>
    <row r="344" spans="1:15" ht="12">
      <c r="A344" s="105"/>
      <c r="B344" s="105"/>
      <c r="C344" s="167"/>
      <c r="D344" s="167"/>
      <c r="E344" s="167"/>
      <c r="F344" s="167"/>
      <c r="G344" s="167"/>
      <c r="H344" s="167"/>
      <c r="I344" s="207"/>
      <c r="J344" s="105"/>
      <c r="K344" s="105"/>
      <c r="L344" s="105"/>
      <c r="M344" s="105"/>
      <c r="N344" s="105"/>
      <c r="O344" s="105"/>
    </row>
    <row r="345" spans="1:15" ht="12">
      <c r="A345" s="105"/>
      <c r="B345" s="105"/>
      <c r="C345" s="167"/>
      <c r="D345" s="167"/>
      <c r="E345" s="167"/>
      <c r="F345" s="167"/>
      <c r="G345" s="167"/>
      <c r="H345" s="167"/>
      <c r="I345" s="207"/>
      <c r="J345" s="105"/>
      <c r="K345" s="105"/>
      <c r="L345" s="105"/>
      <c r="M345" s="105"/>
      <c r="N345" s="105"/>
      <c r="O345" s="105"/>
    </row>
    <row r="346" spans="1:15" ht="12">
      <c r="A346" s="105"/>
      <c r="B346" s="105"/>
      <c r="C346" s="167"/>
      <c r="D346" s="167"/>
      <c r="E346" s="167"/>
      <c r="F346" s="167"/>
      <c r="G346" s="167"/>
      <c r="H346" s="167"/>
      <c r="I346" s="207"/>
      <c r="J346" s="105"/>
      <c r="K346" s="105"/>
      <c r="L346" s="105"/>
      <c r="M346" s="105"/>
      <c r="N346" s="105"/>
      <c r="O346" s="105"/>
    </row>
    <row r="347" spans="1:15" ht="12">
      <c r="A347" s="105"/>
      <c r="B347" s="105"/>
      <c r="C347" s="167"/>
      <c r="D347" s="167"/>
      <c r="E347" s="167"/>
      <c r="F347" s="167"/>
      <c r="G347" s="167"/>
      <c r="H347" s="167"/>
      <c r="I347" s="207"/>
      <c r="J347" s="105"/>
      <c r="K347" s="105"/>
      <c r="L347" s="105"/>
      <c r="M347" s="105"/>
      <c r="N347" s="105"/>
      <c r="O347" s="105"/>
    </row>
    <row r="348" spans="1:15" ht="12">
      <c r="A348" s="105"/>
      <c r="B348" s="105"/>
      <c r="C348" s="167"/>
      <c r="D348" s="167"/>
      <c r="E348" s="167"/>
      <c r="F348" s="167"/>
      <c r="G348" s="167"/>
      <c r="H348" s="167"/>
      <c r="I348" s="207"/>
      <c r="J348" s="105"/>
      <c r="K348" s="105"/>
      <c r="L348" s="105"/>
      <c r="M348" s="105"/>
      <c r="N348" s="105"/>
      <c r="O348" s="105"/>
    </row>
    <row r="349" spans="1:15" ht="12">
      <c r="A349" s="105"/>
      <c r="B349" s="105"/>
      <c r="C349" s="167"/>
      <c r="D349" s="167"/>
      <c r="E349" s="167"/>
      <c r="F349" s="167"/>
      <c r="G349" s="167"/>
      <c r="H349" s="167"/>
      <c r="I349" s="207"/>
      <c r="J349" s="105"/>
      <c r="K349" s="105"/>
      <c r="L349" s="105"/>
      <c r="M349" s="105"/>
      <c r="N349" s="105"/>
      <c r="O349" s="105"/>
    </row>
    <row r="350" spans="1:15" ht="12">
      <c r="A350" s="105"/>
      <c r="B350" s="105"/>
      <c r="C350" s="167"/>
      <c r="D350" s="167"/>
      <c r="E350" s="167"/>
      <c r="F350" s="167"/>
      <c r="G350" s="167"/>
      <c r="H350" s="167"/>
      <c r="I350" s="207"/>
      <c r="J350" s="105"/>
      <c r="K350" s="105"/>
      <c r="L350" s="105"/>
      <c r="M350" s="105"/>
      <c r="N350" s="105"/>
      <c r="O350" s="105"/>
    </row>
    <row r="351" spans="1:15" ht="12">
      <c r="A351" s="105"/>
      <c r="B351" s="105"/>
      <c r="C351" s="167"/>
      <c r="D351" s="167"/>
      <c r="E351" s="167"/>
      <c r="F351" s="167"/>
      <c r="G351" s="167"/>
      <c r="H351" s="167"/>
      <c r="I351" s="207"/>
      <c r="J351" s="105"/>
      <c r="K351" s="105"/>
      <c r="L351" s="105"/>
      <c r="M351" s="105"/>
      <c r="N351" s="105"/>
      <c r="O351" s="105"/>
    </row>
    <row r="352" spans="1:15" ht="12">
      <c r="A352" s="105"/>
      <c r="B352" s="105"/>
      <c r="C352" s="167"/>
      <c r="D352" s="167"/>
      <c r="E352" s="167"/>
      <c r="F352" s="167"/>
      <c r="G352" s="167"/>
      <c r="H352" s="167"/>
      <c r="I352" s="207"/>
      <c r="J352" s="105"/>
      <c r="K352" s="105"/>
      <c r="L352" s="105"/>
      <c r="M352" s="105"/>
      <c r="N352" s="105"/>
      <c r="O352" s="105"/>
    </row>
    <row r="353" spans="1:15" ht="12">
      <c r="A353" s="105"/>
      <c r="B353" s="105"/>
      <c r="C353" s="167"/>
      <c r="D353" s="167"/>
      <c r="E353" s="167"/>
      <c r="F353" s="167"/>
      <c r="G353" s="167"/>
      <c r="H353" s="167"/>
      <c r="I353" s="207"/>
      <c r="J353" s="105"/>
      <c r="K353" s="105"/>
      <c r="L353" s="105"/>
      <c r="M353" s="105"/>
      <c r="N353" s="105"/>
      <c r="O353" s="105"/>
    </row>
    <row r="354" spans="1:15" ht="12">
      <c r="A354" s="105"/>
      <c r="B354" s="105"/>
      <c r="C354" s="167"/>
      <c r="D354" s="167"/>
      <c r="E354" s="167"/>
      <c r="F354" s="167"/>
      <c r="G354" s="167"/>
      <c r="H354" s="167"/>
      <c r="I354" s="207"/>
      <c r="J354" s="105"/>
      <c r="K354" s="105"/>
      <c r="L354" s="105"/>
      <c r="M354" s="105"/>
      <c r="N354" s="105"/>
      <c r="O354" s="105"/>
    </row>
    <row r="355" spans="1:15" ht="12">
      <c r="A355" s="105"/>
      <c r="B355" s="105"/>
      <c r="C355" s="167"/>
      <c r="D355" s="167"/>
      <c r="E355" s="167"/>
      <c r="F355" s="167"/>
      <c r="G355" s="167"/>
      <c r="H355" s="167"/>
      <c r="I355" s="207"/>
      <c r="J355" s="105"/>
      <c r="K355" s="105"/>
      <c r="L355" s="105"/>
      <c r="M355" s="105"/>
      <c r="N355" s="105"/>
      <c r="O355" s="105"/>
    </row>
    <row r="356" spans="1:15" ht="12">
      <c r="A356" s="105"/>
      <c r="B356" s="105"/>
      <c r="C356" s="167"/>
      <c r="D356" s="167"/>
      <c r="E356" s="167"/>
      <c r="F356" s="167"/>
      <c r="G356" s="167"/>
      <c r="H356" s="167"/>
      <c r="I356" s="207"/>
      <c r="J356" s="105"/>
      <c r="K356" s="105"/>
      <c r="L356" s="105"/>
      <c r="M356" s="105"/>
      <c r="N356" s="105"/>
      <c r="O356" s="105"/>
    </row>
    <row r="357" spans="1:15" ht="12">
      <c r="A357" s="105"/>
      <c r="B357" s="105"/>
      <c r="C357" s="167"/>
      <c r="D357" s="167"/>
      <c r="E357" s="167"/>
      <c r="F357" s="167"/>
      <c r="G357" s="167"/>
      <c r="H357" s="167"/>
      <c r="I357" s="207"/>
      <c r="J357" s="105"/>
      <c r="K357" s="105"/>
      <c r="L357" s="105"/>
      <c r="M357" s="105"/>
      <c r="N357" s="105"/>
      <c r="O357" s="105"/>
    </row>
    <row r="358" spans="1:15" ht="12">
      <c r="A358" s="105"/>
      <c r="B358" s="105"/>
      <c r="C358" s="167"/>
      <c r="D358" s="167"/>
      <c r="E358" s="167"/>
      <c r="F358" s="167"/>
      <c r="G358" s="167"/>
      <c r="H358" s="167"/>
      <c r="I358" s="207"/>
      <c r="J358" s="105"/>
      <c r="K358" s="105"/>
      <c r="L358" s="105"/>
      <c r="M358" s="105"/>
      <c r="N358" s="105"/>
      <c r="O358" s="105"/>
    </row>
    <row r="359" spans="9:15" ht="12">
      <c r="I359" s="206"/>
      <c r="M359" s="105"/>
      <c r="N359" s="105"/>
      <c r="O359" s="105"/>
    </row>
    <row r="360" ht="12">
      <c r="I360" s="206"/>
    </row>
    <row r="361" ht="12">
      <c r="I361" s="206"/>
    </row>
    <row r="362" ht="12">
      <c r="I362" s="206"/>
    </row>
    <row r="363" ht="12">
      <c r="I363" s="206"/>
    </row>
    <row r="364" ht="12">
      <c r="I364" s="206"/>
    </row>
    <row r="365" ht="12">
      <c r="I365" s="206"/>
    </row>
    <row r="366" ht="12">
      <c r="I366" s="206"/>
    </row>
    <row r="367" ht="12">
      <c r="I367" s="206"/>
    </row>
    <row r="368" ht="12">
      <c r="I368" s="206"/>
    </row>
    <row r="369" ht="12">
      <c r="I369" s="206"/>
    </row>
    <row r="370" ht="12">
      <c r="I370" s="206"/>
    </row>
    <row r="371" ht="12">
      <c r="I371" s="206"/>
    </row>
    <row r="372" ht="12">
      <c r="I372" s="206"/>
    </row>
    <row r="373" ht="12">
      <c r="I373" s="206"/>
    </row>
    <row r="374" ht="12">
      <c r="I374" s="206"/>
    </row>
    <row r="375" ht="12">
      <c r="I375" s="206"/>
    </row>
    <row r="376" ht="12">
      <c r="I376" s="206"/>
    </row>
    <row r="377" ht="12">
      <c r="I377" s="206"/>
    </row>
    <row r="378" ht="12">
      <c r="I378" s="206"/>
    </row>
    <row r="379" ht="12">
      <c r="I379" s="206"/>
    </row>
    <row r="380" ht="12">
      <c r="I380" s="206"/>
    </row>
    <row r="381" ht="12">
      <c r="I381" s="206"/>
    </row>
    <row r="382" ht="12">
      <c r="I382" s="206"/>
    </row>
    <row r="383" ht="12">
      <c r="I383" s="206"/>
    </row>
    <row r="384" ht="12">
      <c r="I384" s="206"/>
    </row>
    <row r="385" ht="12">
      <c r="I385" s="206"/>
    </row>
    <row r="386" ht="12">
      <c r="I386" s="206"/>
    </row>
    <row r="387" ht="12">
      <c r="I387" s="206"/>
    </row>
    <row r="388" ht="12">
      <c r="I388" s="206"/>
    </row>
    <row r="389" ht="12">
      <c r="I389" s="206"/>
    </row>
    <row r="390" ht="12">
      <c r="I390" s="206"/>
    </row>
    <row r="391" ht="12">
      <c r="I391" s="206"/>
    </row>
    <row r="392" ht="12">
      <c r="I392" s="206"/>
    </row>
    <row r="393" ht="12">
      <c r="I393" s="206"/>
    </row>
    <row r="394" ht="12">
      <c r="I394" s="206"/>
    </row>
    <row r="395" ht="12">
      <c r="I395" s="206"/>
    </row>
    <row r="396" ht="12">
      <c r="I396" s="206"/>
    </row>
    <row r="397" ht="12">
      <c r="I397" s="206"/>
    </row>
    <row r="398" ht="12">
      <c r="I398" s="206"/>
    </row>
    <row r="399" ht="12">
      <c r="I399" s="206"/>
    </row>
    <row r="400" ht="12">
      <c r="I400" s="206"/>
    </row>
    <row r="401" ht="12">
      <c r="I401" s="206"/>
    </row>
    <row r="402" ht="12">
      <c r="I402" s="206"/>
    </row>
    <row r="403" ht="12">
      <c r="I403" s="206"/>
    </row>
    <row r="404" ht="12">
      <c r="I404" s="206"/>
    </row>
    <row r="405" ht="12">
      <c r="I405" s="206"/>
    </row>
    <row r="406" ht="12">
      <c r="I406" s="206"/>
    </row>
    <row r="407" ht="12">
      <c r="I407" s="206"/>
    </row>
    <row r="408" ht="12">
      <c r="I408" s="206"/>
    </row>
    <row r="409" ht="12">
      <c r="I409" s="206"/>
    </row>
    <row r="410" ht="12">
      <c r="I410" s="206"/>
    </row>
    <row r="411" ht="12">
      <c r="I411" s="206"/>
    </row>
    <row r="412" ht="12">
      <c r="I412" s="206"/>
    </row>
    <row r="413" ht="12">
      <c r="I413" s="206"/>
    </row>
    <row r="414" ht="12">
      <c r="I414" s="206"/>
    </row>
    <row r="415" ht="12">
      <c r="I415" s="206"/>
    </row>
    <row r="416" ht="12">
      <c r="I416" s="206"/>
    </row>
    <row r="417" ht="12">
      <c r="I417" s="206"/>
    </row>
    <row r="418" ht="12">
      <c r="I418" s="206"/>
    </row>
    <row r="419" ht="12">
      <c r="I419" s="206"/>
    </row>
    <row r="420" ht="12">
      <c r="I420" s="206"/>
    </row>
  </sheetData>
  <sheetProtection/>
  <mergeCells count="57">
    <mergeCell ref="M50:T50"/>
    <mergeCell ref="A222:B222"/>
    <mergeCell ref="C223:C226"/>
    <mergeCell ref="H223:K223"/>
    <mergeCell ref="H224:K224"/>
    <mergeCell ref="B229:B230"/>
    <mergeCell ref="F159:F171"/>
    <mergeCell ref="A174:B174"/>
    <mergeCell ref="C172:E172"/>
    <mergeCell ref="A189:B189"/>
    <mergeCell ref="A129:B129"/>
    <mergeCell ref="J133:K133"/>
    <mergeCell ref="A134:B134"/>
    <mergeCell ref="C159:E171"/>
    <mergeCell ref="C135:E135"/>
    <mergeCell ref="C136:E136"/>
    <mergeCell ref="C137:E137"/>
    <mergeCell ref="C138:E138"/>
    <mergeCell ref="C139:E139"/>
    <mergeCell ref="C140:E140"/>
    <mergeCell ref="M51:T51"/>
    <mergeCell ref="A61:B61"/>
    <mergeCell ref="A67:B67"/>
    <mergeCell ref="A76:B76"/>
    <mergeCell ref="A114:B114"/>
    <mergeCell ref="J128:K128"/>
    <mergeCell ref="A14:B14"/>
    <mergeCell ref="A19:B19"/>
    <mergeCell ref="A36:B36"/>
    <mergeCell ref="M36:M41"/>
    <mergeCell ref="M42:M44"/>
    <mergeCell ref="M45:M48"/>
    <mergeCell ref="A48:B48"/>
    <mergeCell ref="M1:T1"/>
    <mergeCell ref="B2:D2"/>
    <mergeCell ref="M3:T3"/>
    <mergeCell ref="A4:B4"/>
    <mergeCell ref="J8:K8"/>
    <mergeCell ref="A9:B9"/>
    <mergeCell ref="O9:Q9"/>
    <mergeCell ref="C152:E152"/>
    <mergeCell ref="C141:E141"/>
    <mergeCell ref="C142:E142"/>
    <mergeCell ref="C143:E143"/>
    <mergeCell ref="C144:E144"/>
    <mergeCell ref="C145:E145"/>
    <mergeCell ref="C146:E146"/>
    <mergeCell ref="C153:E153"/>
    <mergeCell ref="C154:E154"/>
    <mergeCell ref="C155:E155"/>
    <mergeCell ref="C156:E156"/>
    <mergeCell ref="C157:E157"/>
    <mergeCell ref="C147:E147"/>
    <mergeCell ref="C148:E148"/>
    <mergeCell ref="C149:E149"/>
    <mergeCell ref="C150:E150"/>
    <mergeCell ref="C151:E151"/>
  </mergeCells>
  <printOptions/>
  <pageMargins left="0.7" right="0.7" top="0.75" bottom="0.75" header="0.3" footer="0.3"/>
  <pageSetup fitToHeight="0" fitToWidth="1" horizontalDpi="600" verticalDpi="600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16"/>
  <sheetViews>
    <sheetView zoomScale="85" zoomScaleNormal="85" workbookViewId="0" topLeftCell="A13">
      <pane xSplit="2" topLeftCell="C1" activePane="topRight" state="frozen"/>
      <selection pane="topLeft" activeCell="A13" sqref="A13"/>
      <selection pane="topRight" activeCell="H174" sqref="H174"/>
    </sheetView>
  </sheetViews>
  <sheetFormatPr defaultColWidth="11.421875" defaultRowHeight="12.75"/>
  <cols>
    <col min="1" max="1" width="21.140625" style="0" customWidth="1"/>
    <col min="2" max="2" width="12.8515625" style="0" customWidth="1"/>
    <col min="3" max="3" width="7.421875" style="0" bestFit="1" customWidth="1"/>
    <col min="4" max="4" width="8.8515625" style="0" customWidth="1"/>
    <col min="5" max="5" width="8.00390625" style="0" customWidth="1"/>
    <col min="6" max="6" width="8.28125" style="0" customWidth="1"/>
    <col min="7" max="8" width="6.00390625" style="0" customWidth="1"/>
    <col min="9" max="9" width="8.421875" style="215" bestFit="1" customWidth="1"/>
    <col min="10" max="10" width="10.7109375" style="0" bestFit="1" customWidth="1"/>
    <col min="11" max="11" width="14.28125" style="0" bestFit="1" customWidth="1"/>
    <col min="12" max="12" width="15.140625" style="0" customWidth="1"/>
    <col min="13" max="13" width="20.421875" style="0" customWidth="1"/>
    <col min="14" max="14" width="11.7109375" style="0" customWidth="1"/>
    <col min="15" max="15" width="8.7109375" style="0" customWidth="1"/>
    <col min="16" max="16" width="6.8515625" style="0" bestFit="1" customWidth="1"/>
    <col min="17" max="17" width="5.421875" style="0" bestFit="1" customWidth="1"/>
    <col min="18" max="20" width="4.7109375" style="0" customWidth="1"/>
  </cols>
  <sheetData>
    <row r="1" spans="1:20" ht="15.75" thickBot="1">
      <c r="A1" s="231" t="s">
        <v>524</v>
      </c>
      <c r="C1" s="105"/>
      <c r="D1" s="105"/>
      <c r="E1" s="105"/>
      <c r="F1" s="105"/>
      <c r="G1" s="105"/>
      <c r="H1" s="105"/>
      <c r="I1" s="207"/>
      <c r="J1" s="167"/>
      <c r="K1" s="167"/>
      <c r="L1" s="167"/>
      <c r="M1" s="656" t="s">
        <v>18</v>
      </c>
      <c r="N1" s="657"/>
      <c r="O1" s="657"/>
      <c r="P1" s="657"/>
      <c r="Q1" s="657"/>
      <c r="R1" s="657"/>
      <c r="S1" s="657"/>
      <c r="T1" s="657"/>
    </row>
    <row r="2" spans="1:20" ht="15.75" customHeight="1" hidden="1">
      <c r="A2" s="107"/>
      <c r="B2" s="715" t="s">
        <v>127</v>
      </c>
      <c r="C2" s="715"/>
      <c r="D2" s="715"/>
      <c r="E2" s="105"/>
      <c r="F2" s="105"/>
      <c r="G2" s="105"/>
      <c r="H2" s="105"/>
      <c r="I2" s="207"/>
      <c r="J2" s="167"/>
      <c r="K2" s="167"/>
      <c r="L2" s="167"/>
      <c r="M2" s="273"/>
      <c r="N2" s="274"/>
      <c r="O2" s="274"/>
      <c r="P2" s="274"/>
      <c r="Q2" s="274"/>
      <c r="R2" s="274"/>
      <c r="S2" s="274"/>
      <c r="T2" s="274"/>
    </row>
    <row r="3" spans="1:20" ht="15.75" thickBot="1">
      <c r="A3" s="104"/>
      <c r="E3" s="105" t="s">
        <v>525</v>
      </c>
      <c r="F3" s="105"/>
      <c r="G3" s="105"/>
      <c r="H3" s="105"/>
      <c r="I3" s="207"/>
      <c r="J3" s="167"/>
      <c r="K3" s="167"/>
      <c r="L3" s="167"/>
      <c r="M3" s="662" t="s">
        <v>526</v>
      </c>
      <c r="N3" s="708"/>
      <c r="O3" s="708"/>
      <c r="P3" s="708"/>
      <c r="Q3" s="708"/>
      <c r="R3" s="708"/>
      <c r="S3" s="708"/>
      <c r="T3" s="708"/>
    </row>
    <row r="4" spans="1:21" ht="15">
      <c r="A4" s="735" t="s">
        <v>128</v>
      </c>
      <c r="B4" s="736"/>
      <c r="C4" s="331" t="s">
        <v>87</v>
      </c>
      <c r="D4" s="331" t="s">
        <v>88</v>
      </c>
      <c r="E4" s="95"/>
      <c r="F4" s="95"/>
      <c r="G4" s="105"/>
      <c r="H4" s="105"/>
      <c r="I4" s="207"/>
      <c r="J4" s="167"/>
      <c r="K4" s="167"/>
      <c r="L4" s="167"/>
      <c r="M4" s="91" t="s">
        <v>99</v>
      </c>
      <c r="N4" s="92" t="s">
        <v>100</v>
      </c>
      <c r="O4" s="320" t="s">
        <v>87</v>
      </c>
      <c r="P4" s="275" t="s">
        <v>88</v>
      </c>
      <c r="Q4" s="275" t="s">
        <v>89</v>
      </c>
      <c r="R4" s="275" t="s">
        <v>90</v>
      </c>
      <c r="S4" s="275" t="s">
        <v>17</v>
      </c>
      <c r="T4" s="275" t="s">
        <v>117</v>
      </c>
      <c r="U4" s="39"/>
    </row>
    <row r="5" spans="1:20" ht="12">
      <c r="A5" s="108" t="s">
        <v>477</v>
      </c>
      <c r="B5" s="109" t="s">
        <v>130</v>
      </c>
      <c r="C5" s="218">
        <v>80</v>
      </c>
      <c r="D5" s="218"/>
      <c r="E5" s="95" t="s">
        <v>124</v>
      </c>
      <c r="F5" s="95"/>
      <c r="G5" s="105"/>
      <c r="H5" s="105"/>
      <c r="I5" s="106"/>
      <c r="J5" s="167"/>
      <c r="K5" s="167"/>
      <c r="L5" s="167"/>
      <c r="M5" s="270" t="s">
        <v>119</v>
      </c>
      <c r="N5" s="86" t="s">
        <v>105</v>
      </c>
      <c r="O5" s="370" t="e">
        <f>#N/A</f>
        <v>#N/A</v>
      </c>
      <c r="P5" s="370" t="e">
        <f>#N/A</f>
        <v>#N/A</v>
      </c>
      <c r="Q5" s="370" t="e">
        <f>#N/A</f>
        <v>#N/A</v>
      </c>
      <c r="R5" s="370" t="e">
        <f>#N/A</f>
        <v>#N/A</v>
      </c>
      <c r="S5" s="370" t="e">
        <f>#N/A</f>
        <v>#N/A</v>
      </c>
      <c r="T5" s="370">
        <f>H127</f>
        <v>25</v>
      </c>
    </row>
    <row r="6" spans="1:20" ht="12">
      <c r="A6" s="108" t="s">
        <v>478</v>
      </c>
      <c r="B6" s="109"/>
      <c r="C6" s="305">
        <v>102</v>
      </c>
      <c r="D6" s="305">
        <v>135</v>
      </c>
      <c r="E6" s="215"/>
      <c r="F6" s="215"/>
      <c r="G6" s="167"/>
      <c r="H6" s="167"/>
      <c r="I6" s="207"/>
      <c r="J6" s="167"/>
      <c r="K6" s="167"/>
      <c r="L6" s="167"/>
      <c r="M6" s="271"/>
      <c r="N6" s="89" t="s">
        <v>106</v>
      </c>
      <c r="O6" s="318" t="e">
        <f>#N/A</f>
        <v>#N/A</v>
      </c>
      <c r="P6" s="318">
        <f>D128</f>
        <v>167</v>
      </c>
      <c r="Q6" s="318" t="e">
        <f>#N/A</f>
        <v>#N/A</v>
      </c>
      <c r="R6" s="318" t="e">
        <f>#N/A</f>
        <v>#N/A</v>
      </c>
      <c r="S6" s="318" t="e">
        <f>#N/A</f>
        <v>#N/A</v>
      </c>
      <c r="T6" s="318" t="e">
        <f>#N/A</f>
        <v>#N/A</v>
      </c>
    </row>
    <row r="7" spans="1:20" ht="12">
      <c r="A7" s="108" t="s">
        <v>131</v>
      </c>
      <c r="B7" s="109" t="s">
        <v>132</v>
      </c>
      <c r="C7" s="290"/>
      <c r="D7" s="291">
        <v>58</v>
      </c>
      <c r="E7" s="292"/>
      <c r="F7" s="292"/>
      <c r="G7" s="166"/>
      <c r="H7" s="166"/>
      <c r="I7" s="161"/>
      <c r="J7" s="166"/>
      <c r="K7" s="166"/>
      <c r="L7" s="167"/>
      <c r="M7" s="271"/>
      <c r="N7" s="87" t="s">
        <v>13</v>
      </c>
      <c r="O7" s="318" t="e">
        <f>C214+C62</f>
        <v>#N/A</v>
      </c>
      <c r="P7" s="318" t="e">
        <f>D214+D62</f>
        <v>#N/A</v>
      </c>
      <c r="Q7" s="318" t="e">
        <f>E214+E62</f>
        <v>#N/A</v>
      </c>
      <c r="R7" s="318" t="e">
        <f>F214+F62</f>
        <v>#N/A</v>
      </c>
      <c r="S7" s="318">
        <v>57</v>
      </c>
      <c r="T7" s="318" t="e">
        <f>H62+H214</f>
        <v>#N/A</v>
      </c>
    </row>
    <row r="8" spans="1:20" ht="15.75" customHeight="1">
      <c r="A8" s="104"/>
      <c r="B8" s="104"/>
      <c r="C8" s="292"/>
      <c r="D8" s="292"/>
      <c r="E8" s="292"/>
      <c r="F8" s="292"/>
      <c r="G8" s="166"/>
      <c r="H8" s="166"/>
      <c r="I8" s="347"/>
      <c r="J8" s="710" t="s">
        <v>494</v>
      </c>
      <c r="K8" s="710"/>
      <c r="L8" s="349"/>
      <c r="M8" s="271"/>
      <c r="N8" s="87" t="s">
        <v>52</v>
      </c>
      <c r="O8" s="318" t="e">
        <f>C185</f>
        <v>#N/A</v>
      </c>
      <c r="P8" s="318" t="e">
        <f>D185</f>
        <v>#N/A</v>
      </c>
      <c r="Q8" s="318" t="e">
        <f>E185</f>
        <v>#N/A</v>
      </c>
      <c r="R8" s="318">
        <f>F185</f>
        <v>144</v>
      </c>
      <c r="S8" s="319"/>
      <c r="T8" s="318" t="e">
        <f>H185</f>
        <v>#N/A</v>
      </c>
    </row>
    <row r="9" spans="1:20" ht="15">
      <c r="A9" s="735" t="s">
        <v>133</v>
      </c>
      <c r="B9" s="762"/>
      <c r="C9" s="293"/>
      <c r="D9" s="293"/>
      <c r="E9" s="332" t="s">
        <v>89</v>
      </c>
      <c r="F9" s="332" t="s">
        <v>90</v>
      </c>
      <c r="G9" s="148" t="s">
        <v>17</v>
      </c>
      <c r="H9" s="245" t="s">
        <v>134</v>
      </c>
      <c r="I9" s="347"/>
      <c r="J9" s="350" t="s">
        <v>491</v>
      </c>
      <c r="K9" s="350" t="s">
        <v>492</v>
      </c>
      <c r="L9" s="349"/>
      <c r="M9" s="271"/>
      <c r="N9" s="90" t="s">
        <v>16</v>
      </c>
      <c r="O9" s="318">
        <f>C169</f>
        <v>324</v>
      </c>
      <c r="P9" s="318">
        <f>D169</f>
        <v>257</v>
      </c>
      <c r="Q9" s="318">
        <f>E169</f>
        <v>278</v>
      </c>
      <c r="R9" s="318">
        <f>F169</f>
        <v>202</v>
      </c>
      <c r="S9" s="319"/>
      <c r="T9" s="318">
        <f>H169</f>
        <v>144</v>
      </c>
    </row>
    <row r="10" spans="1:20" ht="12">
      <c r="A10" s="123" t="s">
        <v>129</v>
      </c>
      <c r="B10" s="124" t="s">
        <v>130</v>
      </c>
      <c r="C10" s="293"/>
      <c r="D10" s="293"/>
      <c r="E10" s="145">
        <v>52</v>
      </c>
      <c r="F10" s="145">
        <v>11</v>
      </c>
      <c r="G10" s="217">
        <v>2</v>
      </c>
      <c r="H10" s="336"/>
      <c r="I10" s="101" t="s">
        <v>135</v>
      </c>
      <c r="J10" s="351">
        <f>IF(I10="*",G10,0)</f>
        <v>0</v>
      </c>
      <c r="K10" s="351">
        <f>IF(I10="**",G10,0)</f>
        <v>2</v>
      </c>
      <c r="L10" s="349"/>
      <c r="M10" s="271"/>
      <c r="N10" s="224" t="s">
        <v>472</v>
      </c>
      <c r="O10" s="318" t="e">
        <f>#N/A</f>
        <v>#N/A</v>
      </c>
      <c r="P10" s="318" t="e">
        <f>#N/A</f>
        <v>#N/A</v>
      </c>
      <c r="Q10" s="318" t="e">
        <f>#N/A</f>
        <v>#N/A</v>
      </c>
      <c r="R10" s="318" t="e">
        <f>#N/A</f>
        <v>#N/A</v>
      </c>
      <c r="S10" s="318" t="e">
        <f>#N/A</f>
        <v>#N/A</v>
      </c>
      <c r="T10" s="318" t="e">
        <f>#N/A</f>
        <v>#N/A</v>
      </c>
    </row>
    <row r="11" spans="1:20" ht="12">
      <c r="A11" s="108" t="s">
        <v>136</v>
      </c>
      <c r="B11" s="128" t="s">
        <v>137</v>
      </c>
      <c r="C11" s="294"/>
      <c r="D11" s="468"/>
      <c r="E11" s="456">
        <v>49</v>
      </c>
      <c r="F11" s="145">
        <v>39</v>
      </c>
      <c r="G11" s="145">
        <v>4</v>
      </c>
      <c r="H11" s="153"/>
      <c r="I11" s="101" t="s">
        <v>138</v>
      </c>
      <c r="J11" s="351">
        <f>IF(I11="*",G11,0)</f>
        <v>4</v>
      </c>
      <c r="K11" s="351">
        <f>IF(I11="**",G11,0)</f>
        <v>0</v>
      </c>
      <c r="L11" s="349"/>
      <c r="M11" s="272"/>
      <c r="N11" s="88" t="s">
        <v>91</v>
      </c>
      <c r="O11" s="318" t="e">
        <f>#N/A</f>
        <v>#N/A</v>
      </c>
      <c r="P11" s="318" t="e">
        <f>#N/A</f>
        <v>#N/A</v>
      </c>
      <c r="Q11" s="318" t="e">
        <f>#N/A</f>
        <v>#N/A</v>
      </c>
      <c r="R11" s="318" t="e">
        <f>#N/A</f>
        <v>#N/A</v>
      </c>
      <c r="S11" s="318" t="e">
        <f>#N/A</f>
        <v>#N/A</v>
      </c>
      <c r="T11" s="318" t="e">
        <f>#N/A</f>
        <v>#N/A</v>
      </c>
    </row>
    <row r="12" spans="1:20" ht="12">
      <c r="A12" s="108" t="s">
        <v>514</v>
      </c>
      <c r="B12" s="128" t="s">
        <v>515</v>
      </c>
      <c r="C12" s="459"/>
      <c r="D12" s="459"/>
      <c r="E12" s="181"/>
      <c r="F12" s="145">
        <v>6</v>
      </c>
      <c r="G12" s="456"/>
      <c r="H12" s="153"/>
      <c r="I12" s="101"/>
      <c r="J12" s="351"/>
      <c r="K12" s="351"/>
      <c r="L12" s="349"/>
      <c r="M12" s="270" t="s">
        <v>118</v>
      </c>
      <c r="N12" s="306" t="s">
        <v>32</v>
      </c>
      <c r="O12" s="318" t="e">
        <f>C109</f>
        <v>#N/A</v>
      </c>
      <c r="P12" s="318" t="e">
        <f>D109</f>
        <v>#N/A</v>
      </c>
      <c r="Q12" s="318" t="e">
        <f>F109</f>
        <v>#N/A</v>
      </c>
      <c r="R12" s="318" t="e">
        <f>G109</f>
        <v>#N/A</v>
      </c>
      <c r="S12" s="318">
        <f>H109</f>
        <v>92</v>
      </c>
      <c r="T12" s="318"/>
    </row>
    <row r="13" spans="1:20" ht="12">
      <c r="A13" s="131"/>
      <c r="B13" s="132"/>
      <c r="C13" s="181"/>
      <c r="D13" s="292"/>
      <c r="E13" s="292"/>
      <c r="F13" s="292"/>
      <c r="G13" s="168"/>
      <c r="H13" s="168"/>
      <c r="I13" s="347"/>
      <c r="J13" s="351"/>
      <c r="K13" s="351"/>
      <c r="L13" s="349"/>
      <c r="M13" s="271"/>
      <c r="N13" s="307" t="s">
        <v>33</v>
      </c>
      <c r="O13" s="318"/>
      <c r="P13" s="318" t="e">
        <f>E109</f>
        <v>#N/A</v>
      </c>
      <c r="Q13" s="318"/>
      <c r="R13" s="318"/>
      <c r="S13" s="319"/>
      <c r="T13" s="318"/>
    </row>
    <row r="14" spans="1:20" ht="15">
      <c r="A14" s="735" t="s">
        <v>139</v>
      </c>
      <c r="B14" s="736"/>
      <c r="C14" s="332" t="s">
        <v>87</v>
      </c>
      <c r="D14" s="148" t="s">
        <v>88</v>
      </c>
      <c r="E14" s="292"/>
      <c r="F14" s="292"/>
      <c r="G14" s="168"/>
      <c r="H14" s="168"/>
      <c r="I14" s="347"/>
      <c r="J14" s="351">
        <f>IF(I14="*",G14,0)</f>
        <v>0</v>
      </c>
      <c r="K14" s="351">
        <f>IF(I14="**",G14,0)</f>
        <v>0</v>
      </c>
      <c r="L14" s="349"/>
      <c r="M14" s="272"/>
      <c r="N14" s="308" t="s">
        <v>53</v>
      </c>
      <c r="O14" s="318">
        <f>C123</f>
        <v>114</v>
      </c>
      <c r="P14" s="318" t="e">
        <f>SUM(D123:E123)</f>
        <v>#N/A</v>
      </c>
      <c r="Q14" s="318" t="e">
        <f>F123</f>
        <v>#N/A</v>
      </c>
      <c r="R14" s="318" t="e">
        <f>G123</f>
        <v>#N/A</v>
      </c>
      <c r="S14" s="318" t="e">
        <f>J215+H123+G62</f>
        <v>#N/A</v>
      </c>
      <c r="T14" s="318" t="e">
        <f>I124</f>
        <v>#N/A</v>
      </c>
    </row>
    <row r="15" spans="1:20" ht="12">
      <c r="A15" s="123" t="s">
        <v>140</v>
      </c>
      <c r="B15" s="134" t="s">
        <v>141</v>
      </c>
      <c r="C15" s="145">
        <v>50</v>
      </c>
      <c r="D15" s="145">
        <v>21</v>
      </c>
      <c r="E15" s="292"/>
      <c r="F15" s="292"/>
      <c r="G15" s="168"/>
      <c r="H15" s="168"/>
      <c r="I15" s="347"/>
      <c r="J15" s="351">
        <f>IF(I15="*",G15,0)</f>
        <v>0</v>
      </c>
      <c r="K15" s="351">
        <f>IF(I15="**",G15,0)</f>
        <v>0</v>
      </c>
      <c r="L15" s="349"/>
      <c r="M15" s="269" t="s">
        <v>92</v>
      </c>
      <c r="N15" s="309" t="s">
        <v>93</v>
      </c>
      <c r="O15" s="346" t="e">
        <f>#N/A</f>
        <v>#N/A</v>
      </c>
      <c r="P15" s="346" t="e">
        <f>#N/A</f>
        <v>#N/A</v>
      </c>
      <c r="Q15" s="346" t="e">
        <f>#N/A</f>
        <v>#N/A</v>
      </c>
      <c r="R15" s="346" t="e">
        <f>#N/A</f>
        <v>#N/A</v>
      </c>
      <c r="S15" s="346" t="e">
        <f>#N/A</f>
        <v>#N/A</v>
      </c>
      <c r="T15" s="318" t="e">
        <f>#N/A</f>
        <v>#N/A</v>
      </c>
    </row>
    <row r="16" spans="1:20" ht="12">
      <c r="A16" s="108" t="s">
        <v>142</v>
      </c>
      <c r="B16" s="135" t="s">
        <v>143</v>
      </c>
      <c r="C16" s="456">
        <v>39</v>
      </c>
      <c r="D16" s="456">
        <v>34</v>
      </c>
      <c r="E16" s="292"/>
      <c r="F16" s="292"/>
      <c r="G16" s="168"/>
      <c r="H16" s="168"/>
      <c r="I16" s="347"/>
      <c r="J16" s="351">
        <f>IF(I16="*",G16,0)</f>
        <v>0</v>
      </c>
      <c r="K16" s="351">
        <f>IF(I16="**",G16,0)</f>
        <v>0</v>
      </c>
      <c r="L16" s="349"/>
      <c r="M16" s="276"/>
      <c r="N16" s="310" t="s">
        <v>94</v>
      </c>
      <c r="O16" s="346" t="e">
        <f>#N/A</f>
        <v>#N/A</v>
      </c>
      <c r="P16" s="346" t="e">
        <f>#N/A</f>
        <v>#N/A</v>
      </c>
      <c r="Q16" s="346" t="e">
        <f>#N/A</f>
        <v>#N/A</v>
      </c>
      <c r="R16" s="346" t="e">
        <f>#N/A</f>
        <v>#N/A</v>
      </c>
      <c r="S16" s="346" t="e">
        <f>#N/A</f>
        <v>#N/A</v>
      </c>
      <c r="T16" s="318" t="e">
        <f>#N/A</f>
        <v>#N/A</v>
      </c>
    </row>
    <row r="17" spans="1:20" ht="12">
      <c r="A17" s="108" t="s">
        <v>136</v>
      </c>
      <c r="B17" s="135" t="s">
        <v>137</v>
      </c>
      <c r="C17" s="456">
        <v>45</v>
      </c>
      <c r="D17" s="456">
        <v>19</v>
      </c>
      <c r="E17" s="292"/>
      <c r="F17" s="292"/>
      <c r="G17" s="168"/>
      <c r="H17" s="168"/>
      <c r="I17" s="347"/>
      <c r="J17" s="351">
        <f>IF(I17="*",G17,0)</f>
        <v>0</v>
      </c>
      <c r="K17" s="351">
        <f>IF(I17="**",G17,0)</f>
        <v>0</v>
      </c>
      <c r="L17" s="349"/>
      <c r="M17" s="276"/>
      <c r="N17" s="310" t="s">
        <v>95</v>
      </c>
      <c r="O17" s="346" t="e">
        <f>#N/A</f>
        <v>#N/A</v>
      </c>
      <c r="P17" s="346" t="e">
        <f>#N/A</f>
        <v>#N/A</v>
      </c>
      <c r="Q17" s="346" t="e">
        <f>#N/A</f>
        <v>#N/A</v>
      </c>
      <c r="R17" s="346" t="e">
        <f>#N/A</f>
        <v>#N/A</v>
      </c>
      <c r="S17" s="346" t="e">
        <f>#N/A</f>
        <v>#N/A</v>
      </c>
      <c r="T17" s="318" t="e">
        <f>#N/A</f>
        <v>#N/A</v>
      </c>
    </row>
    <row r="18" spans="1:20" ht="12">
      <c r="A18" s="131"/>
      <c r="B18" s="132"/>
      <c r="C18" s="181"/>
      <c r="D18" s="292"/>
      <c r="E18" s="292"/>
      <c r="F18" s="292"/>
      <c r="G18" s="168"/>
      <c r="H18" s="168"/>
      <c r="I18" s="347"/>
      <c r="J18" s="351"/>
      <c r="K18" s="351"/>
      <c r="L18" s="349"/>
      <c r="M18" s="276"/>
      <c r="N18" s="310" t="s">
        <v>96</v>
      </c>
      <c r="O18" s="346" t="e">
        <f>#N/A</f>
        <v>#N/A</v>
      </c>
      <c r="P18" s="346" t="e">
        <f>#N/A</f>
        <v>#N/A</v>
      </c>
      <c r="Q18" s="346" t="e">
        <f>#N/A</f>
        <v>#N/A</v>
      </c>
      <c r="R18" s="346" t="e">
        <f>#N/A</f>
        <v>#N/A</v>
      </c>
      <c r="S18" s="346" t="e">
        <f>#N/A</f>
        <v>#N/A</v>
      </c>
      <c r="T18" s="318" t="e">
        <f>#N/A</f>
        <v>#N/A</v>
      </c>
    </row>
    <row r="19" spans="1:20" ht="15">
      <c r="A19" s="713" t="s">
        <v>144</v>
      </c>
      <c r="B19" s="714"/>
      <c r="C19" s="332" t="s">
        <v>87</v>
      </c>
      <c r="D19" s="332" t="s">
        <v>88</v>
      </c>
      <c r="E19" s="332" t="s">
        <v>89</v>
      </c>
      <c r="F19" s="332" t="s">
        <v>90</v>
      </c>
      <c r="G19" s="148" t="s">
        <v>17</v>
      </c>
      <c r="H19" s="148" t="s">
        <v>134</v>
      </c>
      <c r="I19" s="347"/>
      <c r="J19" s="351" t="e">
        <f>#N/A</f>
        <v>#N/A</v>
      </c>
      <c r="K19" s="351" t="e">
        <f>#N/A</f>
        <v>#N/A</v>
      </c>
      <c r="L19" s="349"/>
      <c r="M19" s="276"/>
      <c r="N19" s="310" t="s">
        <v>97</v>
      </c>
      <c r="O19" s="346" t="e">
        <f>#N/A</f>
        <v>#N/A</v>
      </c>
      <c r="P19" s="346" t="e">
        <f>#N/A</f>
        <v>#N/A</v>
      </c>
      <c r="Q19" s="346" t="e">
        <f>#N/A</f>
        <v>#N/A</v>
      </c>
      <c r="R19" s="346" t="e">
        <f>#N/A</f>
        <v>#N/A</v>
      </c>
      <c r="S19" s="346" t="e">
        <f>#N/A</f>
        <v>#N/A</v>
      </c>
      <c r="T19" s="318" t="e">
        <f>#N/A</f>
        <v>#N/A</v>
      </c>
    </row>
    <row r="20" spans="1:20" ht="12">
      <c r="A20" s="108" t="s">
        <v>145</v>
      </c>
      <c r="B20" s="135" t="s">
        <v>146</v>
      </c>
      <c r="C20" s="249">
        <v>142</v>
      </c>
      <c r="D20" s="249">
        <v>88</v>
      </c>
      <c r="E20" s="249">
        <v>93</v>
      </c>
      <c r="F20" s="249">
        <v>10</v>
      </c>
      <c r="G20" s="249">
        <v>10</v>
      </c>
      <c r="H20" s="456"/>
      <c r="I20" s="347" t="s">
        <v>135</v>
      </c>
      <c r="J20" s="351" t="e">
        <f>#N/A</f>
        <v>#N/A</v>
      </c>
      <c r="K20" s="351" t="e">
        <f>#N/A</f>
        <v>#N/A</v>
      </c>
      <c r="L20" s="349"/>
      <c r="M20" s="276"/>
      <c r="N20" s="310" t="s">
        <v>15</v>
      </c>
      <c r="O20" s="346" t="e">
        <f>#N/A</f>
        <v>#N/A</v>
      </c>
      <c r="P20" s="346" t="e">
        <f>#N/A</f>
        <v>#N/A</v>
      </c>
      <c r="Q20" s="346" t="e">
        <f>#N/A</f>
        <v>#N/A</v>
      </c>
      <c r="R20" s="346" t="e">
        <f>#N/A</f>
        <v>#N/A</v>
      </c>
      <c r="S20" s="346" t="e">
        <f>#N/A</f>
        <v>#N/A</v>
      </c>
      <c r="T20" s="318" t="e">
        <f>#N/A</f>
        <v>#N/A</v>
      </c>
    </row>
    <row r="21" spans="1:20" ht="15.75" customHeight="1">
      <c r="A21" s="108" t="s">
        <v>463</v>
      </c>
      <c r="B21" s="135" t="s">
        <v>465</v>
      </c>
      <c r="C21" s="249">
        <v>18</v>
      </c>
      <c r="D21" s="249">
        <v>6</v>
      </c>
      <c r="E21" s="249">
        <v>8</v>
      </c>
      <c r="F21" s="249"/>
      <c r="G21" s="249"/>
      <c r="H21" s="457"/>
      <c r="I21" s="347"/>
      <c r="J21" s="351" t="e">
        <f>#N/A</f>
        <v>#N/A</v>
      </c>
      <c r="K21" s="351" t="e">
        <f>#N/A</f>
        <v>#N/A</v>
      </c>
      <c r="L21" s="349"/>
      <c r="M21" s="276"/>
      <c r="N21" s="311" t="s">
        <v>57</v>
      </c>
      <c r="O21" s="346" t="e">
        <f>#N/A</f>
        <v>#N/A</v>
      </c>
      <c r="P21" s="346" t="e">
        <f>#N/A</f>
        <v>#N/A</v>
      </c>
      <c r="Q21" s="346" t="e">
        <f>#N/A</f>
        <v>#N/A</v>
      </c>
      <c r="R21" s="346" t="e">
        <f>#N/A</f>
        <v>#N/A</v>
      </c>
      <c r="S21" s="346" t="e">
        <f>#N/A</f>
        <v>#N/A</v>
      </c>
      <c r="T21" s="318" t="e">
        <f>#N/A</f>
        <v>#N/A</v>
      </c>
    </row>
    <row r="22" spans="1:20" ht="12">
      <c r="A22" s="108" t="s">
        <v>147</v>
      </c>
      <c r="B22" s="135" t="s">
        <v>148</v>
      </c>
      <c r="C22" s="337">
        <v>145</v>
      </c>
      <c r="D22" s="337">
        <v>100</v>
      </c>
      <c r="E22" s="337">
        <v>115</v>
      </c>
      <c r="F22" s="337">
        <v>24</v>
      </c>
      <c r="G22" s="337">
        <v>8</v>
      </c>
      <c r="H22" s="338"/>
      <c r="I22" s="347" t="s">
        <v>135</v>
      </c>
      <c r="J22" s="351" t="e">
        <f>#N/A</f>
        <v>#N/A</v>
      </c>
      <c r="K22" s="351" t="e">
        <f>#N/A</f>
        <v>#N/A</v>
      </c>
      <c r="L22" s="349"/>
      <c r="M22" s="276"/>
      <c r="N22" s="310" t="s">
        <v>98</v>
      </c>
      <c r="O22" s="346" t="e">
        <f>#N/A</f>
        <v>#N/A</v>
      </c>
      <c r="P22" s="346" t="e">
        <f>#N/A</f>
        <v>#N/A</v>
      </c>
      <c r="Q22" s="346" t="e">
        <f>#N/A</f>
        <v>#N/A</v>
      </c>
      <c r="R22" s="346" t="e">
        <f>#N/A</f>
        <v>#N/A</v>
      </c>
      <c r="S22" s="346" t="e">
        <f>#N/A</f>
        <v>#N/A</v>
      </c>
      <c r="T22" s="318" t="e">
        <f>#N/A</f>
        <v>#N/A</v>
      </c>
    </row>
    <row r="23" spans="1:20" ht="12">
      <c r="A23" s="108" t="s">
        <v>464</v>
      </c>
      <c r="B23" s="135" t="s">
        <v>466</v>
      </c>
      <c r="C23" s="337">
        <v>2</v>
      </c>
      <c r="D23" s="337">
        <v>2</v>
      </c>
      <c r="E23" s="337">
        <v>1</v>
      </c>
      <c r="F23" s="337"/>
      <c r="G23" s="337"/>
      <c r="H23" s="338"/>
      <c r="I23" s="347"/>
      <c r="J23" s="351" t="e">
        <f>#N/A</f>
        <v>#N/A</v>
      </c>
      <c r="K23" s="351" t="e">
        <f>#N/A</f>
        <v>#N/A</v>
      </c>
      <c r="L23" s="349"/>
      <c r="M23" s="276"/>
      <c r="N23" s="312" t="s">
        <v>49</v>
      </c>
      <c r="O23" s="346" t="e">
        <f>#N/A</f>
        <v>#N/A</v>
      </c>
      <c r="P23" s="346" t="e">
        <f>#N/A</f>
        <v>#N/A</v>
      </c>
      <c r="Q23" s="346" t="e">
        <f>#N/A</f>
        <v>#N/A</v>
      </c>
      <c r="R23" s="346" t="e">
        <f>#N/A</f>
        <v>#N/A</v>
      </c>
      <c r="S23" s="346" t="e">
        <f>#N/A</f>
        <v>#N/A</v>
      </c>
      <c r="T23" s="318" t="e">
        <f>#N/A</f>
        <v>#N/A</v>
      </c>
    </row>
    <row r="24" spans="1:20" ht="12.75" customHeight="1">
      <c r="A24" s="108" t="s">
        <v>149</v>
      </c>
      <c r="B24" s="135" t="s">
        <v>150</v>
      </c>
      <c r="C24" s="337">
        <v>127</v>
      </c>
      <c r="D24" s="337">
        <v>62</v>
      </c>
      <c r="E24" s="337">
        <v>82</v>
      </c>
      <c r="F24" s="337">
        <v>24</v>
      </c>
      <c r="G24" s="337">
        <v>5</v>
      </c>
      <c r="H24" s="338"/>
      <c r="I24" s="347" t="s">
        <v>135</v>
      </c>
      <c r="J24" s="351" t="e">
        <f>#N/A</f>
        <v>#N/A</v>
      </c>
      <c r="K24" s="351" t="e">
        <f>#N/A</f>
        <v>#N/A</v>
      </c>
      <c r="L24" s="349"/>
      <c r="M24" s="276"/>
      <c r="N24" s="310" t="s">
        <v>125</v>
      </c>
      <c r="O24" s="346" t="e">
        <f>#N/A</f>
        <v>#N/A</v>
      </c>
      <c r="P24" s="346" t="e">
        <f>#N/A</f>
        <v>#N/A</v>
      </c>
      <c r="Q24" s="346" t="e">
        <f>#N/A</f>
        <v>#N/A</v>
      </c>
      <c r="R24" s="346" t="e">
        <f>#N/A</f>
        <v>#N/A</v>
      </c>
      <c r="S24" s="346" t="e">
        <f>#N/A</f>
        <v>#N/A</v>
      </c>
      <c r="T24" s="318" t="e">
        <f>#N/A</f>
        <v>#N/A</v>
      </c>
    </row>
    <row r="25" spans="1:20" ht="12.75" customHeight="1">
      <c r="A25" s="108" t="s">
        <v>151</v>
      </c>
      <c r="B25" s="135" t="s">
        <v>152</v>
      </c>
      <c r="C25" s="337">
        <v>40</v>
      </c>
      <c r="D25" s="337">
        <v>40</v>
      </c>
      <c r="E25" s="337">
        <v>30</v>
      </c>
      <c r="F25" s="337">
        <v>3</v>
      </c>
      <c r="G25" s="337">
        <v>2</v>
      </c>
      <c r="H25" s="338"/>
      <c r="I25" s="347" t="s">
        <v>135</v>
      </c>
      <c r="J25" s="351" t="e">
        <f>#N/A</f>
        <v>#N/A</v>
      </c>
      <c r="K25" s="351" t="e">
        <f>#N/A</f>
        <v>#N/A</v>
      </c>
      <c r="L25" s="349"/>
      <c r="M25" s="277"/>
      <c r="N25" s="313" t="s">
        <v>91</v>
      </c>
      <c r="O25" s="346" t="e">
        <f>#N/A</f>
        <v>#N/A</v>
      </c>
      <c r="P25" s="346" t="e">
        <f>#N/A</f>
        <v>#N/A</v>
      </c>
      <c r="Q25" s="346" t="e">
        <f>#N/A</f>
        <v>#N/A</v>
      </c>
      <c r="R25" s="346" t="e">
        <f>#N/A</f>
        <v>#N/A</v>
      </c>
      <c r="S25" s="346" t="e">
        <f>#N/A</f>
        <v>#N/A</v>
      </c>
      <c r="T25" s="318" t="e">
        <f>#N/A</f>
        <v>#N/A</v>
      </c>
    </row>
    <row r="26" spans="1:20" ht="12">
      <c r="A26" s="108" t="s">
        <v>467</v>
      </c>
      <c r="B26" s="135" t="s">
        <v>468</v>
      </c>
      <c r="C26" s="337">
        <v>2</v>
      </c>
      <c r="D26" s="337">
        <v>2</v>
      </c>
      <c r="E26" s="337">
        <v>2</v>
      </c>
      <c r="F26" s="337"/>
      <c r="G26" s="337"/>
      <c r="H26" s="338"/>
      <c r="I26" s="347"/>
      <c r="J26" s="351" t="e">
        <f>#N/A</f>
        <v>#N/A</v>
      </c>
      <c r="K26" s="351" t="e">
        <f>#N/A</f>
        <v>#N/A</v>
      </c>
      <c r="L26" s="349"/>
      <c r="M26" s="269" t="s">
        <v>101</v>
      </c>
      <c r="N26" s="314" t="s">
        <v>7</v>
      </c>
      <c r="O26" s="318" t="e">
        <f>#N/A</f>
        <v>#N/A</v>
      </c>
      <c r="P26" s="318" t="e">
        <f>#N/A</f>
        <v>#N/A</v>
      </c>
      <c r="Q26" s="318" t="e">
        <f>#N/A</f>
        <v>#N/A</v>
      </c>
      <c r="R26" s="318" t="e">
        <f>#N/A</f>
        <v>#N/A</v>
      </c>
      <c r="S26" s="318" t="e">
        <f>#N/A</f>
        <v>#N/A</v>
      </c>
      <c r="T26" s="318" t="e">
        <f>#N/A</f>
        <v>#N/A</v>
      </c>
    </row>
    <row r="27" spans="1:20" ht="12">
      <c r="A27" s="108" t="s">
        <v>153</v>
      </c>
      <c r="B27" s="135" t="s">
        <v>154</v>
      </c>
      <c r="C27" s="337">
        <v>90</v>
      </c>
      <c r="D27" s="337">
        <v>50</v>
      </c>
      <c r="E27" s="337">
        <v>60</v>
      </c>
      <c r="F27" s="337">
        <v>12</v>
      </c>
      <c r="G27" s="337">
        <v>5</v>
      </c>
      <c r="H27" s="337">
        <v>6</v>
      </c>
      <c r="I27" s="347" t="s">
        <v>135</v>
      </c>
      <c r="J27" s="351" t="e">
        <f>#N/A</f>
        <v>#N/A</v>
      </c>
      <c r="K27" s="351" t="e">
        <f>#N/A</f>
        <v>#N/A</v>
      </c>
      <c r="L27" s="349"/>
      <c r="M27" s="276"/>
      <c r="N27" s="311" t="s">
        <v>102</v>
      </c>
      <c r="O27" s="318" t="e">
        <f>#N/A</f>
        <v>#N/A</v>
      </c>
      <c r="P27" s="318" t="e">
        <f>#N/A</f>
        <v>#N/A</v>
      </c>
      <c r="Q27" s="318" t="e">
        <f>#N/A</f>
        <v>#N/A</v>
      </c>
      <c r="R27" s="318" t="e">
        <f>#N/A</f>
        <v>#N/A</v>
      </c>
      <c r="S27" s="318" t="e">
        <f>#N/A</f>
        <v>#N/A</v>
      </c>
      <c r="T27" s="318">
        <f>H36</f>
        <v>0</v>
      </c>
    </row>
    <row r="28" spans="1:20" ht="12">
      <c r="A28" s="108" t="s">
        <v>155</v>
      </c>
      <c r="B28" s="135" t="s">
        <v>156</v>
      </c>
      <c r="C28" s="337">
        <v>135</v>
      </c>
      <c r="D28" s="337">
        <v>50</v>
      </c>
      <c r="E28" s="337">
        <v>75</v>
      </c>
      <c r="F28" s="337">
        <v>20</v>
      </c>
      <c r="G28" s="337">
        <v>10</v>
      </c>
      <c r="H28" s="337">
        <v>15</v>
      </c>
      <c r="I28" s="347" t="s">
        <v>135</v>
      </c>
      <c r="J28" s="351" t="e">
        <f>#N/A</f>
        <v>#N/A</v>
      </c>
      <c r="K28" s="351" t="e">
        <f>#N/A</f>
        <v>#N/A</v>
      </c>
      <c r="L28" s="349"/>
      <c r="M28" s="276"/>
      <c r="N28" s="311" t="s">
        <v>103</v>
      </c>
      <c r="O28" s="318" t="e">
        <f>#N/A</f>
        <v>#N/A</v>
      </c>
      <c r="P28" s="318" t="e">
        <f>#N/A</f>
        <v>#N/A</v>
      </c>
      <c r="Q28" s="318" t="e">
        <f>#N/A</f>
        <v>#N/A</v>
      </c>
      <c r="R28" s="318" t="e">
        <f>#N/A</f>
        <v>#N/A</v>
      </c>
      <c r="S28" s="318" t="e">
        <f>#N/A</f>
        <v>#N/A</v>
      </c>
      <c r="T28" s="318">
        <f>H37</f>
        <v>0</v>
      </c>
    </row>
    <row r="29" spans="1:20" ht="12">
      <c r="A29" s="108" t="s">
        <v>157</v>
      </c>
      <c r="B29" s="135" t="s">
        <v>158</v>
      </c>
      <c r="C29" s="337">
        <v>80</v>
      </c>
      <c r="D29" s="337">
        <v>80</v>
      </c>
      <c r="E29" s="337">
        <v>60</v>
      </c>
      <c r="F29" s="337">
        <v>10</v>
      </c>
      <c r="G29" s="337">
        <v>5</v>
      </c>
      <c r="H29" s="337">
        <v>10</v>
      </c>
      <c r="I29" s="347" t="s">
        <v>135</v>
      </c>
      <c r="J29" s="351" t="e">
        <f>#N/A</f>
        <v>#N/A</v>
      </c>
      <c r="K29" s="351" t="e">
        <f>#N/A</f>
        <v>#N/A</v>
      </c>
      <c r="L29" s="349"/>
      <c r="M29" s="276"/>
      <c r="N29" s="311" t="s">
        <v>104</v>
      </c>
      <c r="O29" s="318" t="e">
        <f>#N/A</f>
        <v>#N/A</v>
      </c>
      <c r="P29" s="318" t="e">
        <f>#N/A</f>
        <v>#N/A</v>
      </c>
      <c r="Q29" s="318" t="e">
        <f>#N/A</f>
        <v>#N/A</v>
      </c>
      <c r="R29" s="318" t="e">
        <f>#N/A</f>
        <v>#N/A</v>
      </c>
      <c r="S29" s="318" t="e">
        <f>#N/A</f>
        <v>#N/A</v>
      </c>
      <c r="T29" s="318">
        <f>H38</f>
        <v>0</v>
      </c>
    </row>
    <row r="30" spans="1:20" ht="12">
      <c r="A30" s="108" t="s">
        <v>159</v>
      </c>
      <c r="B30" s="135" t="s">
        <v>160</v>
      </c>
      <c r="C30" s="337">
        <v>60</v>
      </c>
      <c r="D30" s="337">
        <v>20</v>
      </c>
      <c r="E30" s="337">
        <v>45</v>
      </c>
      <c r="F30" s="337">
        <v>25</v>
      </c>
      <c r="G30" s="337">
        <v>10</v>
      </c>
      <c r="H30" s="337">
        <v>20</v>
      </c>
      <c r="I30" s="347" t="s">
        <v>135</v>
      </c>
      <c r="J30" s="351" t="e">
        <f>#N/A</f>
        <v>#N/A</v>
      </c>
      <c r="K30" s="351" t="e">
        <f>#N/A</f>
        <v>#N/A</v>
      </c>
      <c r="L30" s="349"/>
      <c r="M30" s="276"/>
      <c r="N30" s="311" t="s">
        <v>6</v>
      </c>
      <c r="O30" s="318" t="e">
        <f>#N/A</f>
        <v>#N/A</v>
      </c>
      <c r="P30" s="318" t="e">
        <f>#N/A</f>
        <v>#N/A</v>
      </c>
      <c r="Q30" s="318" t="e">
        <f>#N/A</f>
        <v>#N/A</v>
      </c>
      <c r="R30" s="318" t="e">
        <f>#N/A</f>
        <v>#N/A</v>
      </c>
      <c r="S30" s="318" t="e">
        <f>#N/A</f>
        <v>#N/A</v>
      </c>
      <c r="T30" s="318">
        <f>H39</f>
        <v>0</v>
      </c>
    </row>
    <row r="31" spans="1:20" ht="12">
      <c r="A31" s="108" t="s">
        <v>161</v>
      </c>
      <c r="B31" s="135" t="s">
        <v>503</v>
      </c>
      <c r="C31" s="339">
        <v>90</v>
      </c>
      <c r="D31" s="339">
        <v>10</v>
      </c>
      <c r="E31" s="339">
        <v>30</v>
      </c>
      <c r="F31" s="340"/>
      <c r="G31" s="339">
        <v>5</v>
      </c>
      <c r="H31" s="341"/>
      <c r="I31" s="347" t="s">
        <v>135</v>
      </c>
      <c r="J31" s="351" t="e">
        <f>#N/A</f>
        <v>#N/A</v>
      </c>
      <c r="K31" s="351" t="e">
        <f>#N/A</f>
        <v>#N/A</v>
      </c>
      <c r="L31" s="349"/>
      <c r="M31" s="276"/>
      <c r="N31" s="311" t="s">
        <v>5</v>
      </c>
      <c r="O31" s="318" t="e">
        <f>#N/A</f>
        <v>#N/A</v>
      </c>
      <c r="P31" s="318" t="e">
        <f>#N/A</f>
        <v>#N/A</v>
      </c>
      <c r="Q31" s="318" t="e">
        <f>#N/A</f>
        <v>#N/A</v>
      </c>
      <c r="R31" s="318" t="e">
        <f>#N/A</f>
        <v>#N/A</v>
      </c>
      <c r="S31" s="318" t="e">
        <f>#N/A</f>
        <v>#N/A</v>
      </c>
      <c r="T31" s="318" t="e">
        <f>#N/A</f>
        <v>#N/A</v>
      </c>
    </row>
    <row r="32" spans="1:20" ht="12">
      <c r="A32" s="108" t="s">
        <v>470</v>
      </c>
      <c r="B32" s="135" t="s">
        <v>125</v>
      </c>
      <c r="C32" s="339">
        <v>23</v>
      </c>
      <c r="D32" s="339">
        <v>16</v>
      </c>
      <c r="E32" s="339">
        <v>22</v>
      </c>
      <c r="F32" s="340"/>
      <c r="G32" s="341"/>
      <c r="H32" s="342"/>
      <c r="I32" s="347"/>
      <c r="J32" s="351" t="e">
        <f>#N/A</f>
        <v>#N/A</v>
      </c>
      <c r="K32" s="351" t="e">
        <f>#N/A</f>
        <v>#N/A</v>
      </c>
      <c r="L32" s="349"/>
      <c r="M32" s="276"/>
      <c r="N32" s="311" t="s">
        <v>8</v>
      </c>
      <c r="O32" s="318" t="e">
        <f>#N/A</f>
        <v>#N/A</v>
      </c>
      <c r="P32" s="318" t="e">
        <f>#N/A</f>
        <v>#N/A</v>
      </c>
      <c r="Q32" s="318" t="e">
        <f>#N/A</f>
        <v>#N/A</v>
      </c>
      <c r="R32" s="318" t="e">
        <f>#N/A</f>
        <v>#N/A</v>
      </c>
      <c r="S32" s="318" t="e">
        <f>#N/A</f>
        <v>#N/A</v>
      </c>
      <c r="T32" s="318" t="e">
        <f>#N/A</f>
        <v>#N/A</v>
      </c>
    </row>
    <row r="33" spans="1:20" ht="12">
      <c r="A33" s="131"/>
      <c r="B33" s="138" t="s">
        <v>163</v>
      </c>
      <c r="C33" s="148" t="e">
        <f>#N/A</f>
        <v>#N/A</v>
      </c>
      <c r="D33" s="148" t="e">
        <f>#N/A</f>
        <v>#N/A</v>
      </c>
      <c r="E33" s="148" t="e">
        <f>#N/A</f>
        <v>#N/A</v>
      </c>
      <c r="F33" s="148" t="e">
        <f>#N/A</f>
        <v>#N/A</v>
      </c>
      <c r="G33" s="148" t="e">
        <f>#N/A</f>
        <v>#N/A</v>
      </c>
      <c r="H33" s="148" t="e">
        <f>#N/A</f>
        <v>#N/A</v>
      </c>
      <c r="I33" s="352"/>
      <c r="J33" s="351"/>
      <c r="K33" s="351"/>
      <c r="L33" s="354"/>
      <c r="M33" s="276"/>
      <c r="N33" s="315" t="s">
        <v>4</v>
      </c>
      <c r="O33" s="318" t="e">
        <f>#N/A</f>
        <v>#N/A</v>
      </c>
      <c r="P33" s="318" t="e">
        <f>#N/A</f>
        <v>#N/A</v>
      </c>
      <c r="Q33" s="318" t="e">
        <f>#N/A</f>
        <v>#N/A</v>
      </c>
      <c r="R33" s="318" t="e">
        <f>#N/A</f>
        <v>#N/A</v>
      </c>
      <c r="S33" s="318" t="e">
        <f>#N/A</f>
        <v>#N/A</v>
      </c>
      <c r="T33" s="318" t="e">
        <f>#N/A</f>
        <v>#N/A</v>
      </c>
    </row>
    <row r="34" spans="2:20" ht="12">
      <c r="B34" s="142"/>
      <c r="C34" s="292"/>
      <c r="D34" s="292"/>
      <c r="E34" s="292"/>
      <c r="F34" s="292"/>
      <c r="G34" s="168"/>
      <c r="H34" s="168"/>
      <c r="I34" s="353"/>
      <c r="J34" s="351"/>
      <c r="K34" s="351"/>
      <c r="L34" s="349"/>
      <c r="M34" s="276"/>
      <c r="N34" s="311" t="s">
        <v>469</v>
      </c>
      <c r="O34" s="318" t="e">
        <f>#N/A</f>
        <v>#N/A</v>
      </c>
      <c r="P34" s="318" t="e">
        <f>#N/A</f>
        <v>#N/A</v>
      </c>
      <c r="Q34" s="318" t="e">
        <f>#N/A</f>
        <v>#N/A</v>
      </c>
      <c r="R34" s="318">
        <f>F44</f>
        <v>0</v>
      </c>
      <c r="S34" s="318">
        <f>G44</f>
        <v>0</v>
      </c>
      <c r="T34" s="318" t="e">
        <f>#N/A</f>
        <v>#N/A</v>
      </c>
    </row>
    <row r="35" spans="1:20" ht="15" customHeight="1">
      <c r="A35" s="713" t="s">
        <v>164</v>
      </c>
      <c r="B35" s="714"/>
      <c r="C35" s="332" t="s">
        <v>87</v>
      </c>
      <c r="D35" s="332" t="s">
        <v>88</v>
      </c>
      <c r="E35" s="332" t="s">
        <v>89</v>
      </c>
      <c r="F35" s="332" t="s">
        <v>90</v>
      </c>
      <c r="G35" s="332" t="s">
        <v>17</v>
      </c>
      <c r="H35" s="148" t="s">
        <v>134</v>
      </c>
      <c r="I35" s="347"/>
      <c r="J35" s="351"/>
      <c r="K35" s="351"/>
      <c r="L35" s="349"/>
      <c r="M35" s="277"/>
      <c r="N35" s="316" t="s">
        <v>91</v>
      </c>
      <c r="O35" s="318" t="e">
        <f>#N/A</f>
        <v>#N/A</v>
      </c>
      <c r="P35" s="318" t="e">
        <f>#N/A</f>
        <v>#N/A</v>
      </c>
      <c r="Q35" s="318" t="e">
        <f>#N/A</f>
        <v>#N/A</v>
      </c>
      <c r="R35" s="318" t="e">
        <f>#N/A</f>
        <v>#N/A</v>
      </c>
      <c r="S35" s="318" t="e">
        <f>#N/A</f>
        <v>#N/A</v>
      </c>
      <c r="T35" s="318" t="e">
        <f>#N/A</f>
        <v>#N/A</v>
      </c>
    </row>
    <row r="36" spans="1:20" ht="15" customHeight="1">
      <c r="A36" s="108" t="s">
        <v>165</v>
      </c>
      <c r="B36" s="135" t="s">
        <v>166</v>
      </c>
      <c r="C36" s="337">
        <v>57</v>
      </c>
      <c r="D36" s="337">
        <v>30</v>
      </c>
      <c r="E36" s="337">
        <v>35</v>
      </c>
      <c r="F36" s="337">
        <v>2</v>
      </c>
      <c r="G36" s="337">
        <v>1</v>
      </c>
      <c r="H36" s="457"/>
      <c r="I36" s="347" t="s">
        <v>135</v>
      </c>
      <c r="J36" s="351" t="e">
        <f>#N/A</f>
        <v>#N/A</v>
      </c>
      <c r="K36" s="351" t="e">
        <f>#N/A</f>
        <v>#N/A</v>
      </c>
      <c r="L36" s="349"/>
      <c r="M36" s="763" t="s">
        <v>111</v>
      </c>
      <c r="N36" s="311" t="s">
        <v>112</v>
      </c>
      <c r="O36" s="318">
        <f>C65</f>
        <v>41</v>
      </c>
      <c r="P36" s="318" t="e">
        <f>#N/A</f>
        <v>#N/A</v>
      </c>
      <c r="Q36" s="318" t="e">
        <f>#N/A</f>
        <v>#N/A</v>
      </c>
      <c r="R36" s="318" t="e">
        <f>#N/A</f>
        <v>#N/A</v>
      </c>
      <c r="S36" s="318" t="e">
        <f>#N/A</f>
        <v>#N/A</v>
      </c>
      <c r="T36" s="318">
        <f>H65</f>
        <v>0</v>
      </c>
    </row>
    <row r="37" spans="1:20" ht="12">
      <c r="A37" s="108" t="s">
        <v>167</v>
      </c>
      <c r="B37" s="135" t="s">
        <v>168</v>
      </c>
      <c r="C37" s="337">
        <v>50</v>
      </c>
      <c r="D37" s="337">
        <v>23</v>
      </c>
      <c r="E37" s="337">
        <v>42</v>
      </c>
      <c r="F37" s="337">
        <v>5</v>
      </c>
      <c r="G37" s="337">
        <v>5</v>
      </c>
      <c r="H37" s="343"/>
      <c r="I37" s="347" t="s">
        <v>135</v>
      </c>
      <c r="J37" s="351" t="e">
        <f>#N/A</f>
        <v>#N/A</v>
      </c>
      <c r="K37" s="351" t="e">
        <f>#N/A</f>
        <v>#N/A</v>
      </c>
      <c r="L37" s="349"/>
      <c r="M37" s="666"/>
      <c r="N37" s="311" t="s">
        <v>113</v>
      </c>
      <c r="O37" s="318">
        <f>C66</f>
        <v>52</v>
      </c>
      <c r="P37" s="318" t="e">
        <f>#N/A</f>
        <v>#N/A</v>
      </c>
      <c r="Q37" s="318" t="e">
        <f>#N/A</f>
        <v>#N/A</v>
      </c>
      <c r="R37" s="318" t="e">
        <f>#N/A</f>
        <v>#N/A</v>
      </c>
      <c r="S37" s="318" t="e">
        <f>#N/A</f>
        <v>#N/A</v>
      </c>
      <c r="T37" s="318">
        <f>H66</f>
        <v>5</v>
      </c>
    </row>
    <row r="38" spans="1:20" ht="12">
      <c r="A38" s="108" t="s">
        <v>169</v>
      </c>
      <c r="B38" s="135" t="s">
        <v>170</v>
      </c>
      <c r="C38" s="337">
        <v>53</v>
      </c>
      <c r="D38" s="337">
        <v>29</v>
      </c>
      <c r="E38" s="337">
        <v>38</v>
      </c>
      <c r="F38" s="337">
        <v>3</v>
      </c>
      <c r="G38" s="337">
        <v>2</v>
      </c>
      <c r="H38" s="343"/>
      <c r="I38" s="347" t="s">
        <v>135</v>
      </c>
      <c r="J38" s="351" t="e">
        <f>#N/A</f>
        <v>#N/A</v>
      </c>
      <c r="K38" s="351" t="e">
        <f>#N/A</f>
        <v>#N/A</v>
      </c>
      <c r="L38" s="349"/>
      <c r="M38" s="666"/>
      <c r="N38" s="311" t="s">
        <v>114</v>
      </c>
      <c r="O38" s="318">
        <f>C67</f>
        <v>53</v>
      </c>
      <c r="P38" s="318" t="e">
        <f>#N/A</f>
        <v>#N/A</v>
      </c>
      <c r="Q38" s="318" t="e">
        <f>#N/A</f>
        <v>#N/A</v>
      </c>
      <c r="R38" s="318" t="e">
        <f>#N/A</f>
        <v>#N/A</v>
      </c>
      <c r="S38" s="318" t="e">
        <f>#N/A</f>
        <v>#N/A</v>
      </c>
      <c r="T38" s="318">
        <f>H67</f>
        <v>5</v>
      </c>
    </row>
    <row r="39" spans="1:20" ht="12">
      <c r="A39" s="108" t="s">
        <v>171</v>
      </c>
      <c r="B39" s="135" t="s">
        <v>172</v>
      </c>
      <c r="C39" s="337">
        <v>71</v>
      </c>
      <c r="D39" s="337">
        <v>25</v>
      </c>
      <c r="E39" s="337">
        <v>27</v>
      </c>
      <c r="F39" s="337">
        <v>3</v>
      </c>
      <c r="G39" s="337">
        <v>6</v>
      </c>
      <c r="H39" s="344"/>
      <c r="I39" s="347" t="s">
        <v>135</v>
      </c>
      <c r="J39" s="351" t="e">
        <f>#N/A</f>
        <v>#N/A</v>
      </c>
      <c r="K39" s="351" t="e">
        <f>#N/A</f>
        <v>#N/A</v>
      </c>
      <c r="L39" s="349"/>
      <c r="M39" s="666"/>
      <c r="N39" s="311" t="s">
        <v>115</v>
      </c>
      <c r="O39" s="318">
        <f>C68</f>
        <v>63</v>
      </c>
      <c r="P39" s="318" t="e">
        <f>#N/A</f>
        <v>#N/A</v>
      </c>
      <c r="Q39" s="318" t="e">
        <f>#N/A</f>
        <v>#N/A</v>
      </c>
      <c r="R39" s="318" t="e">
        <f>#N/A</f>
        <v>#N/A</v>
      </c>
      <c r="S39" s="318" t="e">
        <f>#N/A</f>
        <v>#N/A</v>
      </c>
      <c r="T39" s="318">
        <f>H68</f>
        <v>0</v>
      </c>
    </row>
    <row r="40" spans="1:20" ht="12">
      <c r="A40" s="108" t="s">
        <v>173</v>
      </c>
      <c r="B40" s="135" t="s">
        <v>174</v>
      </c>
      <c r="C40" s="345">
        <v>46</v>
      </c>
      <c r="D40" s="345">
        <v>18</v>
      </c>
      <c r="E40" s="345">
        <v>28</v>
      </c>
      <c r="F40" s="345">
        <v>3</v>
      </c>
      <c r="G40" s="345">
        <v>2</v>
      </c>
      <c r="H40" s="343"/>
      <c r="I40" s="347" t="s">
        <v>135</v>
      </c>
      <c r="J40" s="351" t="e">
        <f>#N/A</f>
        <v>#N/A</v>
      </c>
      <c r="K40" s="351" t="e">
        <f>#N/A</f>
        <v>#N/A</v>
      </c>
      <c r="L40" s="349"/>
      <c r="M40" s="666"/>
      <c r="N40" s="311" t="s">
        <v>474</v>
      </c>
      <c r="O40" s="318" t="e">
        <f>#N/A</f>
        <v>#N/A</v>
      </c>
      <c r="P40" s="318" t="e">
        <f>#N/A</f>
        <v>#N/A</v>
      </c>
      <c r="Q40" s="318" t="e">
        <f>#N/A</f>
        <v>#N/A</v>
      </c>
      <c r="R40" s="318" t="e">
        <f>#N/A</f>
        <v>#N/A</v>
      </c>
      <c r="S40" s="318" t="e">
        <f>#N/A</f>
        <v>#N/A</v>
      </c>
      <c r="T40" s="318" t="e">
        <f>#N/A</f>
        <v>#N/A</v>
      </c>
    </row>
    <row r="41" spans="1:20" ht="12">
      <c r="A41" s="108" t="s">
        <v>175</v>
      </c>
      <c r="B41" s="135" t="s">
        <v>176</v>
      </c>
      <c r="C41" s="337">
        <v>42</v>
      </c>
      <c r="D41" s="337">
        <v>42</v>
      </c>
      <c r="E41" s="337">
        <v>42</v>
      </c>
      <c r="F41" s="337">
        <v>2</v>
      </c>
      <c r="G41" s="339">
        <v>2</v>
      </c>
      <c r="H41" s="343"/>
      <c r="I41" s="347" t="s">
        <v>135</v>
      </c>
      <c r="J41" s="351" t="e">
        <f>#N/A</f>
        <v>#N/A</v>
      </c>
      <c r="K41" s="351" t="e">
        <f>#N/A</f>
        <v>#N/A</v>
      </c>
      <c r="L41" s="349"/>
      <c r="M41" s="764"/>
      <c r="N41" s="316" t="s">
        <v>91</v>
      </c>
      <c r="O41" s="318" t="e">
        <f>#N/A</f>
        <v>#N/A</v>
      </c>
      <c r="P41" s="318" t="e">
        <f>#N/A</f>
        <v>#N/A</v>
      </c>
      <c r="Q41" s="318" t="e">
        <f>#N/A</f>
        <v>#N/A</v>
      </c>
      <c r="R41" s="318" t="e">
        <f>#N/A</f>
        <v>#N/A</v>
      </c>
      <c r="S41" s="318" t="e">
        <f>#N/A</f>
        <v>#N/A</v>
      </c>
      <c r="T41" s="318" t="e">
        <f>#N/A</f>
        <v>#N/A</v>
      </c>
    </row>
    <row r="42" spans="1:21" ht="12">
      <c r="A42" s="108" t="s">
        <v>177</v>
      </c>
      <c r="B42" s="135" t="s">
        <v>178</v>
      </c>
      <c r="C42" s="337">
        <v>54</v>
      </c>
      <c r="D42" s="337">
        <v>32</v>
      </c>
      <c r="E42" s="337">
        <v>40</v>
      </c>
      <c r="F42" s="337">
        <v>4</v>
      </c>
      <c r="G42" s="337">
        <v>3</v>
      </c>
      <c r="H42" s="343"/>
      <c r="I42" s="347" t="s">
        <v>135</v>
      </c>
      <c r="J42" s="351" t="e">
        <f>#N/A</f>
        <v>#N/A</v>
      </c>
      <c r="K42" s="351" t="e">
        <f>#N/A</f>
        <v>#N/A</v>
      </c>
      <c r="L42" s="349"/>
      <c r="M42" s="728" t="s">
        <v>70</v>
      </c>
      <c r="N42" s="314" t="s">
        <v>0</v>
      </c>
      <c r="O42" s="318">
        <f>C5+C6</f>
        <v>182</v>
      </c>
      <c r="P42" s="318">
        <f>D6</f>
        <v>135</v>
      </c>
      <c r="Q42" s="318">
        <f>E10</f>
        <v>52</v>
      </c>
      <c r="R42" s="346">
        <f>F10</f>
        <v>11</v>
      </c>
      <c r="S42" s="318">
        <f>G10</f>
        <v>2</v>
      </c>
      <c r="T42" s="318"/>
      <c r="U42" s="95" t="s">
        <v>124</v>
      </c>
    </row>
    <row r="43" spans="1:20" ht="12">
      <c r="A43" s="108" t="s">
        <v>179</v>
      </c>
      <c r="B43" s="135" t="s">
        <v>180</v>
      </c>
      <c r="C43" s="337">
        <v>53</v>
      </c>
      <c r="D43" s="337">
        <v>30</v>
      </c>
      <c r="E43" s="337">
        <v>31</v>
      </c>
      <c r="F43" s="337">
        <v>4</v>
      </c>
      <c r="G43" s="337">
        <v>2</v>
      </c>
      <c r="H43" s="343"/>
      <c r="I43" s="347" t="s">
        <v>135</v>
      </c>
      <c r="J43" s="351" t="e">
        <f>#N/A</f>
        <v>#N/A</v>
      </c>
      <c r="K43" s="351" t="e">
        <f>#N/A</f>
        <v>#N/A</v>
      </c>
      <c r="L43" s="349"/>
      <c r="M43" s="670"/>
      <c r="N43" s="315" t="s">
        <v>86</v>
      </c>
      <c r="O43" s="319"/>
      <c r="P43" s="319">
        <f>D7</f>
        <v>58</v>
      </c>
      <c r="Q43" s="319"/>
      <c r="R43" s="346"/>
      <c r="S43" s="319"/>
      <c r="T43" s="318"/>
    </row>
    <row r="44" spans="1:20" ht="12">
      <c r="A44" s="144" t="s">
        <v>181</v>
      </c>
      <c r="B44" s="135" t="s">
        <v>182</v>
      </c>
      <c r="C44" s="337">
        <v>45</v>
      </c>
      <c r="D44" s="146"/>
      <c r="E44" s="137"/>
      <c r="F44" s="137"/>
      <c r="G44" s="296"/>
      <c r="H44" s="343"/>
      <c r="I44" s="359"/>
      <c r="J44" s="351" t="e">
        <f>#N/A</f>
        <v>#N/A</v>
      </c>
      <c r="K44" s="351" t="e">
        <f>#N/A</f>
        <v>#N/A</v>
      </c>
      <c r="L44" s="349"/>
      <c r="M44" s="729"/>
      <c r="N44" s="316" t="s">
        <v>91</v>
      </c>
      <c r="O44" s="318">
        <f>SUM(O42:O43)</f>
        <v>182</v>
      </c>
      <c r="P44" s="319">
        <f>SUM(P42:P43)</f>
        <v>193</v>
      </c>
      <c r="Q44" s="318">
        <f>SUM(Q42:Q43)</f>
        <v>52</v>
      </c>
      <c r="R44" s="346">
        <f>SUM(R42:R43)</f>
        <v>11</v>
      </c>
      <c r="S44" s="318">
        <f>SUM(S42:S43)</f>
        <v>2</v>
      </c>
      <c r="T44" s="318"/>
    </row>
    <row r="45" spans="1:20" ht="12.75" customHeight="1">
      <c r="A45" s="131"/>
      <c r="B45" s="138" t="s">
        <v>183</v>
      </c>
      <c r="C45" s="148">
        <f>SUM(C36:C44)</f>
        <v>471</v>
      </c>
      <c r="D45" s="148">
        <f>SUM(D36:D43)</f>
        <v>229</v>
      </c>
      <c r="E45" s="148">
        <f>SUM(E36:E43)</f>
        <v>283</v>
      </c>
      <c r="F45" s="148">
        <f>SUM(F36:F43)</f>
        <v>26</v>
      </c>
      <c r="G45" s="148">
        <f>SUM(G36:G43)</f>
        <v>23</v>
      </c>
      <c r="H45" s="344"/>
      <c r="I45" s="347"/>
      <c r="J45" s="351"/>
      <c r="K45" s="351"/>
      <c r="L45" s="349"/>
      <c r="M45" s="773" t="s">
        <v>1</v>
      </c>
      <c r="N45" s="469" t="s">
        <v>56</v>
      </c>
      <c r="O45" s="319" t="e">
        <f>#N/A</f>
        <v>#N/A</v>
      </c>
      <c r="P45" s="319" t="e">
        <f>#N/A</f>
        <v>#N/A</v>
      </c>
      <c r="Q45" s="319"/>
      <c r="R45" s="346"/>
      <c r="S45" s="318"/>
      <c r="T45" s="318"/>
    </row>
    <row r="46" spans="1:20" ht="12.75" customHeight="1">
      <c r="A46" s="131"/>
      <c r="B46" s="149"/>
      <c r="C46" s="297"/>
      <c r="D46" s="297"/>
      <c r="E46" s="297"/>
      <c r="F46" s="297"/>
      <c r="G46" s="181"/>
      <c r="H46" s="215"/>
      <c r="I46" s="347"/>
      <c r="J46" s="351"/>
      <c r="K46" s="351"/>
      <c r="L46" s="349"/>
      <c r="M46" s="774"/>
      <c r="N46" s="208" t="s">
        <v>55</v>
      </c>
      <c r="O46" s="319" t="e">
        <f>#N/A</f>
        <v>#N/A</v>
      </c>
      <c r="P46" s="319" t="e">
        <f>#N/A</f>
        <v>#N/A</v>
      </c>
      <c r="Q46" s="319"/>
      <c r="R46" s="346"/>
      <c r="S46" s="318"/>
      <c r="T46" s="318"/>
    </row>
    <row r="47" spans="1:20" ht="15" customHeight="1">
      <c r="A47" s="713" t="s">
        <v>184</v>
      </c>
      <c r="B47" s="714"/>
      <c r="C47" s="332" t="s">
        <v>87</v>
      </c>
      <c r="D47" s="332" t="s">
        <v>88</v>
      </c>
      <c r="E47" s="332" t="s">
        <v>89</v>
      </c>
      <c r="F47" s="332" t="s">
        <v>90</v>
      </c>
      <c r="G47" s="332" t="s">
        <v>17</v>
      </c>
      <c r="H47" s="368" t="s">
        <v>134</v>
      </c>
      <c r="I47" s="347"/>
      <c r="J47" s="351"/>
      <c r="K47" s="351"/>
      <c r="L47" s="349"/>
      <c r="M47" s="774"/>
      <c r="N47" s="93" t="s">
        <v>3</v>
      </c>
      <c r="O47" s="319" t="e">
        <f>#N/A</f>
        <v>#N/A</v>
      </c>
      <c r="P47" s="319" t="e">
        <f>#N/A</f>
        <v>#N/A</v>
      </c>
      <c r="Q47" s="319">
        <f>E11</f>
        <v>49</v>
      </c>
      <c r="R47" s="346">
        <f>F11</f>
        <v>39</v>
      </c>
      <c r="S47" s="318">
        <f>G11</f>
        <v>4</v>
      </c>
      <c r="T47" s="319"/>
    </row>
    <row r="48" spans="1:20" ht="15" customHeight="1">
      <c r="A48" s="108" t="s">
        <v>185</v>
      </c>
      <c r="B48" s="135"/>
      <c r="C48" s="145">
        <v>88</v>
      </c>
      <c r="D48" s="145">
        <v>30</v>
      </c>
      <c r="E48" s="145">
        <v>36</v>
      </c>
      <c r="F48" s="145">
        <v>6</v>
      </c>
      <c r="G48" s="217">
        <v>6</v>
      </c>
      <c r="H48" s="108">
        <v>6</v>
      </c>
      <c r="I48" s="355" t="s">
        <v>135</v>
      </c>
      <c r="J48" s="351" t="e">
        <f>#N/A</f>
        <v>#N/A</v>
      </c>
      <c r="K48" s="351" t="e">
        <f>#N/A</f>
        <v>#N/A</v>
      </c>
      <c r="L48" s="349"/>
      <c r="M48" s="775"/>
      <c r="N48" s="31" t="s">
        <v>528</v>
      </c>
      <c r="O48" s="319"/>
      <c r="P48" s="319"/>
      <c r="Q48" s="319"/>
      <c r="R48" s="346">
        <v>6</v>
      </c>
      <c r="S48" s="318"/>
      <c r="T48" s="319"/>
    </row>
    <row r="49" spans="1:20" ht="15" customHeight="1">
      <c r="A49" s="42" t="s">
        <v>186</v>
      </c>
      <c r="B49" s="135" t="s">
        <v>187</v>
      </c>
      <c r="C49" s="218">
        <v>22</v>
      </c>
      <c r="D49" s="218">
        <v>8</v>
      </c>
      <c r="E49" s="218">
        <v>10</v>
      </c>
      <c r="F49" s="218">
        <v>12</v>
      </c>
      <c r="G49" s="218">
        <v>4</v>
      </c>
      <c r="H49" s="108">
        <v>6</v>
      </c>
      <c r="I49" s="355" t="s">
        <v>135</v>
      </c>
      <c r="J49" s="351" t="e">
        <f>#N/A</f>
        <v>#N/A</v>
      </c>
      <c r="K49" s="351" t="e">
        <f>#N/A</f>
        <v>#N/A</v>
      </c>
      <c r="L49" s="349"/>
      <c r="M49" s="94" t="s">
        <v>91</v>
      </c>
      <c r="N49" s="93"/>
      <c r="O49" s="445" t="e">
        <f>SUM(O45:O47)+O44+O41+O35+O25+O14+O12+O11+O13</f>
        <v>#N/A</v>
      </c>
      <c r="P49" s="445" t="e">
        <f>SUM(P45:P47)+P44+P41+P35+P25+P14+P12+P11+P13</f>
        <v>#N/A</v>
      </c>
      <c r="Q49" s="445" t="e">
        <f>SUM(Q45:Q47)+Q44+Q41+Q35+Q25+Q14+Q12+Q11+Q13</f>
        <v>#N/A</v>
      </c>
      <c r="R49" s="446" t="e">
        <f>SUM(R45:R47)+R44+R41+R35+R25+R14+R12+R11</f>
        <v>#N/A</v>
      </c>
      <c r="S49" s="445" t="e">
        <f>SUM(S45:S47)+S44+S41+S35+S25+S14+S12+S11</f>
        <v>#N/A</v>
      </c>
      <c r="T49" s="445" t="e">
        <f>SUM(T45:T47)+T44+T41+T35+T25+T14+T12+T11</f>
        <v>#N/A</v>
      </c>
    </row>
    <row r="50" spans="1:20" ht="12.75" customHeight="1">
      <c r="A50" s="108" t="s">
        <v>188</v>
      </c>
      <c r="B50" s="135" t="s">
        <v>189</v>
      </c>
      <c r="C50" s="145">
        <v>22</v>
      </c>
      <c r="D50" s="145">
        <v>16</v>
      </c>
      <c r="E50" s="145">
        <v>30</v>
      </c>
      <c r="F50" s="220">
        <v>4</v>
      </c>
      <c r="G50" s="145">
        <v>3</v>
      </c>
      <c r="H50" s="153"/>
      <c r="I50" s="355" t="s">
        <v>135</v>
      </c>
      <c r="J50" s="351" t="e">
        <f>#N/A</f>
        <v>#N/A</v>
      </c>
      <c r="K50" s="351" t="e">
        <f>#N/A</f>
        <v>#N/A</v>
      </c>
      <c r="L50" s="349"/>
      <c r="M50" s="1" t="s">
        <v>530</v>
      </c>
      <c r="N50" s="1"/>
      <c r="O50" s="1"/>
      <c r="P50" s="1"/>
      <c r="Q50" s="1"/>
      <c r="R50" s="1"/>
      <c r="S50" s="1"/>
      <c r="T50" s="95"/>
    </row>
    <row r="51" spans="1:20" ht="12.75" customHeight="1">
      <c r="A51" s="108" t="s">
        <v>504</v>
      </c>
      <c r="B51" s="135" t="s">
        <v>191</v>
      </c>
      <c r="C51" s="145">
        <v>40</v>
      </c>
      <c r="D51" s="145">
        <v>5</v>
      </c>
      <c r="E51" s="190">
        <v>15</v>
      </c>
      <c r="F51" s="220">
        <v>12</v>
      </c>
      <c r="G51" s="217">
        <v>3</v>
      </c>
      <c r="H51" s="153"/>
      <c r="I51" s="355" t="s">
        <v>135</v>
      </c>
      <c r="J51" s="351" t="e">
        <f>#N/A</f>
        <v>#N/A</v>
      </c>
      <c r="K51" s="351" t="e">
        <f>#N/A</f>
        <v>#N/A</v>
      </c>
      <c r="L51" s="349"/>
      <c r="M51" s="637" t="s">
        <v>120</v>
      </c>
      <c r="N51" s="637"/>
      <c r="O51" s="637"/>
      <c r="P51" s="637"/>
      <c r="Q51" s="637"/>
      <c r="R51" s="637"/>
      <c r="S51" s="637"/>
      <c r="T51" s="637"/>
    </row>
    <row r="52" spans="1:12" ht="12.75" customHeight="1">
      <c r="A52" s="108" t="s">
        <v>192</v>
      </c>
      <c r="B52" s="135" t="s">
        <v>193</v>
      </c>
      <c r="C52" s="145">
        <v>6</v>
      </c>
      <c r="D52" s="145">
        <v>6</v>
      </c>
      <c r="E52" s="145">
        <v>6</v>
      </c>
      <c r="F52" s="219">
        <v>2</v>
      </c>
      <c r="G52" s="217"/>
      <c r="H52" s="153"/>
      <c r="I52" s="355"/>
      <c r="J52" s="351" t="e">
        <f>#N/A</f>
        <v>#N/A</v>
      </c>
      <c r="K52" s="351" t="e">
        <f>#N/A</f>
        <v>#N/A</v>
      </c>
      <c r="L52" s="349"/>
    </row>
    <row r="53" spans="1:12" ht="12.75" customHeight="1">
      <c r="A53" s="108" t="s">
        <v>505</v>
      </c>
      <c r="B53" s="135"/>
      <c r="C53" s="145">
        <v>9</v>
      </c>
      <c r="D53" s="190">
        <v>8</v>
      </c>
      <c r="E53" s="190">
        <v>5</v>
      </c>
      <c r="F53" s="219">
        <v>2</v>
      </c>
      <c r="G53" s="217">
        <v>2</v>
      </c>
      <c r="H53" s="153"/>
      <c r="I53" s="355" t="s">
        <v>135</v>
      </c>
      <c r="J53" s="351" t="e">
        <f>#N/A</f>
        <v>#N/A</v>
      </c>
      <c r="K53" s="351" t="e">
        <f>#N/A</f>
        <v>#N/A</v>
      </c>
      <c r="L53" s="349"/>
    </row>
    <row r="54" spans="1:12" ht="12.75" customHeight="1">
      <c r="A54" s="108" t="s">
        <v>194</v>
      </c>
      <c r="B54" s="135"/>
      <c r="C54" s="145">
        <v>20</v>
      </c>
      <c r="D54" s="190">
        <v>10</v>
      </c>
      <c r="E54" s="190">
        <v>20</v>
      </c>
      <c r="F54" s="220">
        <v>10</v>
      </c>
      <c r="G54" s="147">
        <v>5</v>
      </c>
      <c r="H54" s="153"/>
      <c r="I54" s="355" t="s">
        <v>135</v>
      </c>
      <c r="J54" s="351" t="e">
        <f>#N/A</f>
        <v>#N/A</v>
      </c>
      <c r="K54" s="351" t="e">
        <f>#N/A</f>
        <v>#N/A</v>
      </c>
      <c r="L54" s="349"/>
    </row>
    <row r="55" spans="1:12" ht="12.75" customHeight="1">
      <c r="A55" s="108" t="s">
        <v>511</v>
      </c>
      <c r="B55" s="135"/>
      <c r="C55" s="145">
        <v>12</v>
      </c>
      <c r="D55" s="190">
        <v>0</v>
      </c>
      <c r="E55" s="190">
        <v>18</v>
      </c>
      <c r="F55" s="248"/>
      <c r="G55" s="296"/>
      <c r="H55" s="153"/>
      <c r="I55" s="458"/>
      <c r="J55" s="351"/>
      <c r="K55" s="351"/>
      <c r="L55" s="349"/>
    </row>
    <row r="56" spans="1:12" ht="12.75" customHeight="1">
      <c r="A56" s="131"/>
      <c r="B56" s="138" t="s">
        <v>471</v>
      </c>
      <c r="C56" s="148" t="e">
        <f>#N/A</f>
        <v>#N/A</v>
      </c>
      <c r="D56" s="148" t="e">
        <f>#N/A</f>
        <v>#N/A</v>
      </c>
      <c r="E56" s="148" t="e">
        <f>#N/A</f>
        <v>#N/A</v>
      </c>
      <c r="F56" s="148" t="e">
        <f>#N/A</f>
        <v>#N/A</v>
      </c>
      <c r="G56" s="148" t="e">
        <f>#N/A</f>
        <v>#N/A</v>
      </c>
      <c r="H56" s="148" t="e">
        <f>#N/A</f>
        <v>#N/A</v>
      </c>
      <c r="I56" s="355"/>
      <c r="J56" s="351"/>
      <c r="K56" s="351"/>
      <c r="L56" s="349"/>
    </row>
    <row r="57" spans="1:12" ht="12.75" customHeight="1">
      <c r="A57" s="131"/>
      <c r="B57" s="132"/>
      <c r="C57" s="181"/>
      <c r="D57" s="181"/>
      <c r="E57" s="181"/>
      <c r="F57" s="292"/>
      <c r="G57" s="181"/>
      <c r="H57" s="298"/>
      <c r="I57" s="355"/>
      <c r="J57" s="351"/>
      <c r="K57" s="351"/>
      <c r="L57" s="349"/>
    </row>
    <row r="58" spans="1:12" ht="12.75" customHeight="1">
      <c r="A58" s="713" t="s">
        <v>195</v>
      </c>
      <c r="B58" s="714"/>
      <c r="C58" s="332" t="s">
        <v>87</v>
      </c>
      <c r="D58" s="332" t="s">
        <v>88</v>
      </c>
      <c r="E58" s="332" t="s">
        <v>89</v>
      </c>
      <c r="F58" s="332" t="s">
        <v>90</v>
      </c>
      <c r="G58" s="148" t="s">
        <v>17</v>
      </c>
      <c r="H58" s="245" t="s">
        <v>134</v>
      </c>
      <c r="I58" s="356"/>
      <c r="J58" s="351"/>
      <c r="K58" s="351"/>
      <c r="L58" s="349"/>
    </row>
    <row r="59" spans="1:12" ht="12">
      <c r="A59" s="108" t="s">
        <v>196</v>
      </c>
      <c r="B59" s="135" t="s">
        <v>197</v>
      </c>
      <c r="C59" s="456">
        <v>41</v>
      </c>
      <c r="D59" s="456">
        <v>41</v>
      </c>
      <c r="E59" s="456">
        <v>51</v>
      </c>
      <c r="F59" s="137" t="s">
        <v>198</v>
      </c>
      <c r="G59" s="145">
        <v>6</v>
      </c>
      <c r="H59" s="153"/>
      <c r="I59" s="458" t="s">
        <v>138</v>
      </c>
      <c r="J59" s="351">
        <f>IF(I59="*",G59,0)</f>
        <v>6</v>
      </c>
      <c r="K59" s="351">
        <f>IF(I59="**",G59,0)</f>
        <v>0</v>
      </c>
      <c r="L59" s="349"/>
    </row>
    <row r="60" spans="1:12" ht="15.75" customHeight="1">
      <c r="A60" s="108" t="s">
        <v>199</v>
      </c>
      <c r="B60" s="135" t="s">
        <v>200</v>
      </c>
      <c r="C60" s="456">
        <v>1</v>
      </c>
      <c r="D60" s="456">
        <v>2</v>
      </c>
      <c r="E60" s="456">
        <v>2</v>
      </c>
      <c r="F60" s="137" t="s">
        <v>198</v>
      </c>
      <c r="G60" s="456"/>
      <c r="H60" s="153"/>
      <c r="I60" s="458"/>
      <c r="J60" s="351">
        <f>IF(I60="*",G60,0)</f>
        <v>0</v>
      </c>
      <c r="K60" s="351">
        <f>IF(I60="**",G60,0)</f>
        <v>0</v>
      </c>
      <c r="L60" s="349"/>
    </row>
    <row r="61" spans="1:12" ht="12.75" customHeight="1">
      <c r="A61" s="108" t="s">
        <v>201</v>
      </c>
      <c r="B61" s="135" t="s">
        <v>202</v>
      </c>
      <c r="C61" s="456">
        <v>18</v>
      </c>
      <c r="D61" s="456">
        <v>26</v>
      </c>
      <c r="E61" s="456">
        <v>25</v>
      </c>
      <c r="F61" s="137" t="s">
        <v>198</v>
      </c>
      <c r="G61" s="145">
        <v>7</v>
      </c>
      <c r="H61" s="153"/>
      <c r="I61" s="458" t="s">
        <v>138</v>
      </c>
      <c r="J61" s="351">
        <f>IF(I61="*",G61,0)</f>
        <v>7</v>
      </c>
      <c r="K61" s="351">
        <f>IF(I61="**",G61,0)</f>
        <v>0</v>
      </c>
      <c r="L61" s="349"/>
    </row>
    <row r="62" spans="1:12" ht="12.75" customHeight="1">
      <c r="A62" s="131"/>
      <c r="B62" s="138" t="s">
        <v>499</v>
      </c>
      <c r="C62" s="139" t="e">
        <f>#N/A</f>
        <v>#N/A</v>
      </c>
      <c r="D62" s="139" t="e">
        <f>#N/A</f>
        <v>#N/A</v>
      </c>
      <c r="E62" s="139" t="e">
        <f>#N/A</f>
        <v>#N/A</v>
      </c>
      <c r="F62" s="139" t="e">
        <f>#N/A</f>
        <v>#N/A</v>
      </c>
      <c r="G62" s="139" t="e">
        <f>#N/A</f>
        <v>#N/A</v>
      </c>
      <c r="H62" s="139" t="e">
        <f>#N/A</f>
        <v>#N/A</v>
      </c>
      <c r="I62" s="355"/>
      <c r="J62" s="351"/>
      <c r="K62" s="351"/>
      <c r="L62" s="349"/>
    </row>
    <row r="63" spans="1:12" ht="12">
      <c r="A63" s="131"/>
      <c r="B63" s="132"/>
      <c r="C63" s="181"/>
      <c r="D63" s="181"/>
      <c r="E63" s="181"/>
      <c r="F63" s="181"/>
      <c r="G63" s="181"/>
      <c r="H63" s="298"/>
      <c r="I63" s="347"/>
      <c r="J63" s="351"/>
      <c r="K63" s="351"/>
      <c r="L63" s="349"/>
    </row>
    <row r="64" spans="1:12" ht="15">
      <c r="A64" s="713" t="s">
        <v>203</v>
      </c>
      <c r="B64" s="714"/>
      <c r="C64" s="332" t="s">
        <v>87</v>
      </c>
      <c r="D64" s="332" t="s">
        <v>88</v>
      </c>
      <c r="E64" s="332" t="s">
        <v>89</v>
      </c>
      <c r="F64" s="332" t="s">
        <v>90</v>
      </c>
      <c r="G64" s="332" t="s">
        <v>17</v>
      </c>
      <c r="H64" s="245" t="s">
        <v>134</v>
      </c>
      <c r="I64" s="347"/>
      <c r="J64" s="351"/>
      <c r="K64" s="351"/>
      <c r="L64" s="349"/>
    </row>
    <row r="65" spans="1:12" ht="12">
      <c r="A65" s="108" t="s">
        <v>204</v>
      </c>
      <c r="B65" s="135" t="s">
        <v>205</v>
      </c>
      <c r="C65" s="219">
        <v>41</v>
      </c>
      <c r="D65" s="220">
        <v>51</v>
      </c>
      <c r="E65" s="220">
        <v>41</v>
      </c>
      <c r="F65" s="220">
        <v>8</v>
      </c>
      <c r="G65" s="220">
        <v>2</v>
      </c>
      <c r="H65" s="153"/>
      <c r="I65" s="359" t="s">
        <v>138</v>
      </c>
      <c r="J65" s="351" t="e">
        <f>#N/A</f>
        <v>#N/A</v>
      </c>
      <c r="K65" s="351" t="e">
        <f>#N/A</f>
        <v>#N/A</v>
      </c>
      <c r="L65" s="349"/>
    </row>
    <row r="66" spans="1:12" ht="15.75" customHeight="1">
      <c r="A66" s="108" t="s">
        <v>206</v>
      </c>
      <c r="B66" s="135" t="s">
        <v>207</v>
      </c>
      <c r="C66" s="220">
        <v>52</v>
      </c>
      <c r="D66" s="220">
        <v>43</v>
      </c>
      <c r="E66" s="220">
        <v>43</v>
      </c>
      <c r="F66" s="220">
        <v>20</v>
      </c>
      <c r="G66" s="220">
        <v>2</v>
      </c>
      <c r="H66" s="108">
        <v>5</v>
      </c>
      <c r="I66" s="359" t="s">
        <v>138</v>
      </c>
      <c r="J66" s="351" t="e">
        <f>#N/A</f>
        <v>#N/A</v>
      </c>
      <c r="K66" s="351" t="e">
        <f>#N/A</f>
        <v>#N/A</v>
      </c>
      <c r="L66" s="349"/>
    </row>
    <row r="67" spans="1:12" ht="15.75" customHeight="1">
      <c r="A67" s="108" t="s">
        <v>208</v>
      </c>
      <c r="B67" s="135" t="s">
        <v>209</v>
      </c>
      <c r="C67" s="220">
        <v>53</v>
      </c>
      <c r="D67" s="220">
        <v>50</v>
      </c>
      <c r="E67" s="220">
        <v>38</v>
      </c>
      <c r="F67" s="220">
        <v>17</v>
      </c>
      <c r="G67" s="220">
        <v>2</v>
      </c>
      <c r="H67" s="108">
        <v>5</v>
      </c>
      <c r="I67" s="359" t="s">
        <v>138</v>
      </c>
      <c r="J67" s="351" t="e">
        <f>#N/A</f>
        <v>#N/A</v>
      </c>
      <c r="K67" s="351" t="e">
        <f>#N/A</f>
        <v>#N/A</v>
      </c>
      <c r="L67" s="349"/>
    </row>
    <row r="68" spans="1:12" ht="12.75" customHeight="1">
      <c r="A68" s="108" t="s">
        <v>210</v>
      </c>
      <c r="B68" s="135" t="s">
        <v>211</v>
      </c>
      <c r="C68" s="220">
        <v>63</v>
      </c>
      <c r="D68" s="220">
        <v>47</v>
      </c>
      <c r="E68" s="220">
        <v>50</v>
      </c>
      <c r="F68" s="220">
        <v>8</v>
      </c>
      <c r="G68" s="220">
        <v>2</v>
      </c>
      <c r="H68" s="153"/>
      <c r="I68" s="359" t="s">
        <v>138</v>
      </c>
      <c r="J68" s="351" t="e">
        <f>#N/A</f>
        <v>#N/A</v>
      </c>
      <c r="K68" s="351" t="e">
        <f>#N/A</f>
        <v>#N/A</v>
      </c>
      <c r="L68" s="349"/>
    </row>
    <row r="69" spans="1:12" ht="12.75" customHeight="1">
      <c r="A69" s="251" t="s">
        <v>474</v>
      </c>
      <c r="B69" s="135" t="s">
        <v>485</v>
      </c>
      <c r="C69" s="220">
        <v>45</v>
      </c>
      <c r="D69" s="220">
        <v>15</v>
      </c>
      <c r="E69" s="220">
        <v>40</v>
      </c>
      <c r="F69" s="220">
        <v>13</v>
      </c>
      <c r="G69" s="220">
        <v>2</v>
      </c>
      <c r="H69" s="153"/>
      <c r="I69" s="359" t="s">
        <v>138</v>
      </c>
      <c r="J69" s="351" t="e">
        <f>#N/A</f>
        <v>#N/A</v>
      </c>
      <c r="K69" s="351" t="e">
        <f>#N/A</f>
        <v>#N/A</v>
      </c>
      <c r="L69" s="349"/>
    </row>
    <row r="70" spans="1:12" ht="12.75" customHeight="1">
      <c r="A70" s="131"/>
      <c r="B70" s="135" t="s">
        <v>486</v>
      </c>
      <c r="C70" s="220">
        <v>13</v>
      </c>
      <c r="D70" s="220">
        <v>7</v>
      </c>
      <c r="E70" s="220">
        <v>12</v>
      </c>
      <c r="F70" s="220">
        <v>3</v>
      </c>
      <c r="G70" s="220">
        <v>2</v>
      </c>
      <c r="H70" s="153"/>
      <c r="I70" s="359" t="s">
        <v>138</v>
      </c>
      <c r="J70" s="351" t="e">
        <f>#N/A</f>
        <v>#N/A</v>
      </c>
      <c r="K70" s="351" t="e">
        <f>#N/A</f>
        <v>#N/A</v>
      </c>
      <c r="L70" s="349"/>
    </row>
    <row r="71" spans="2:12" ht="12.75" customHeight="1">
      <c r="B71" s="138" t="s">
        <v>473</v>
      </c>
      <c r="C71" s="148" t="e">
        <f>#N/A</f>
        <v>#N/A</v>
      </c>
      <c r="D71" s="148" t="e">
        <f>#N/A</f>
        <v>#N/A</v>
      </c>
      <c r="E71" s="148" t="e">
        <f>#N/A</f>
        <v>#N/A</v>
      </c>
      <c r="F71" s="148" t="e">
        <f>#N/A</f>
        <v>#N/A</v>
      </c>
      <c r="G71" s="148" t="e">
        <f>#N/A</f>
        <v>#N/A</v>
      </c>
      <c r="H71" s="148" t="e">
        <f>#N/A</f>
        <v>#N/A</v>
      </c>
      <c r="I71" s="347"/>
      <c r="J71" s="351"/>
      <c r="K71" s="351"/>
      <c r="L71" s="167"/>
    </row>
    <row r="72" spans="3:12" ht="12.75" customHeight="1">
      <c r="C72" s="292"/>
      <c r="D72" s="292"/>
      <c r="E72" s="292"/>
      <c r="F72" s="292"/>
      <c r="G72" s="168"/>
      <c r="H72" s="298"/>
      <c r="I72" s="161"/>
      <c r="J72" s="117"/>
      <c r="K72" s="118"/>
      <c r="L72" s="303"/>
    </row>
    <row r="73" spans="1:15" ht="15" customHeight="1">
      <c r="A73" s="713" t="s">
        <v>212</v>
      </c>
      <c r="B73" s="714"/>
      <c r="C73" s="332" t="s">
        <v>87</v>
      </c>
      <c r="D73" s="332" t="s">
        <v>213</v>
      </c>
      <c r="E73" s="332" t="s">
        <v>214</v>
      </c>
      <c r="F73" s="332" t="s">
        <v>89</v>
      </c>
      <c r="G73" s="332" t="s">
        <v>90</v>
      </c>
      <c r="H73" s="148" t="s">
        <v>17</v>
      </c>
      <c r="I73" s="97" t="s">
        <v>134</v>
      </c>
      <c r="J73" s="347"/>
      <c r="K73" s="263"/>
      <c r="L73" s="303"/>
      <c r="M73" s="105"/>
      <c r="N73" s="105"/>
      <c r="O73" s="105"/>
    </row>
    <row r="74" spans="1:15" ht="15" customHeight="1">
      <c r="A74" s="108" t="s">
        <v>215</v>
      </c>
      <c r="B74" s="135" t="s">
        <v>216</v>
      </c>
      <c r="C74" s="145">
        <v>41</v>
      </c>
      <c r="D74" s="145">
        <v>23</v>
      </c>
      <c r="E74" s="146"/>
      <c r="F74" s="145">
        <v>52</v>
      </c>
      <c r="G74" s="145">
        <v>46</v>
      </c>
      <c r="H74" s="145">
        <v>19</v>
      </c>
      <c r="I74" s="244"/>
      <c r="J74" s="347" t="s">
        <v>138</v>
      </c>
      <c r="K74" s="360"/>
      <c r="L74" s="303"/>
      <c r="M74" s="105"/>
      <c r="N74" s="105"/>
      <c r="O74" s="105"/>
    </row>
    <row r="75" spans="1:15" ht="13.5">
      <c r="A75" s="108" t="s">
        <v>217</v>
      </c>
      <c r="B75" s="135" t="s">
        <v>218</v>
      </c>
      <c r="C75" s="146"/>
      <c r="D75" s="146"/>
      <c r="E75" s="145">
        <v>50</v>
      </c>
      <c r="F75" s="146"/>
      <c r="G75" s="146"/>
      <c r="H75" s="146"/>
      <c r="I75" s="244"/>
      <c r="J75" s="347"/>
      <c r="K75" s="501"/>
      <c r="L75" s="303"/>
      <c r="M75" s="105"/>
      <c r="N75" s="105"/>
      <c r="O75" s="105"/>
    </row>
    <row r="76" spans="1:15" ht="13.5">
      <c r="A76" s="108" t="s">
        <v>219</v>
      </c>
      <c r="B76" s="135" t="s">
        <v>220</v>
      </c>
      <c r="C76" s="145">
        <v>146</v>
      </c>
      <c r="D76" s="145">
        <v>37</v>
      </c>
      <c r="E76" s="146"/>
      <c r="F76" s="145">
        <v>57</v>
      </c>
      <c r="G76" s="145">
        <v>8</v>
      </c>
      <c r="H76" s="145">
        <v>8</v>
      </c>
      <c r="I76" s="244"/>
      <c r="J76" s="347" t="s">
        <v>138</v>
      </c>
      <c r="K76" s="360"/>
      <c r="L76" s="303"/>
      <c r="M76" s="113"/>
      <c r="N76" s="105"/>
      <c r="O76" s="105"/>
    </row>
    <row r="77" spans="1:15" ht="13.5">
      <c r="A77" s="108" t="s">
        <v>221</v>
      </c>
      <c r="B77" s="135" t="s">
        <v>222</v>
      </c>
      <c r="C77" s="456">
        <v>0</v>
      </c>
      <c r="D77" s="456">
        <v>0</v>
      </c>
      <c r="E77" s="137"/>
      <c r="F77" s="456">
        <v>0</v>
      </c>
      <c r="G77" s="456">
        <v>0</v>
      </c>
      <c r="H77" s="456">
        <v>0</v>
      </c>
      <c r="I77" s="244"/>
      <c r="J77" s="347" t="s">
        <v>138</v>
      </c>
      <c r="K77" s="360"/>
      <c r="L77" s="303"/>
      <c r="M77" s="113"/>
      <c r="N77" s="105"/>
      <c r="O77" s="105"/>
    </row>
    <row r="78" spans="1:15" ht="13.5">
      <c r="A78" s="108" t="s">
        <v>223</v>
      </c>
      <c r="B78" s="135" t="s">
        <v>224</v>
      </c>
      <c r="C78" s="249">
        <v>50</v>
      </c>
      <c r="D78" s="249">
        <v>20</v>
      </c>
      <c r="E78" s="249">
        <v>30</v>
      </c>
      <c r="F78" s="249">
        <v>25</v>
      </c>
      <c r="G78" s="145">
        <v>10</v>
      </c>
      <c r="H78" s="145">
        <v>3</v>
      </c>
      <c r="I78" s="244"/>
      <c r="J78" s="347" t="s">
        <v>138</v>
      </c>
      <c r="K78" s="501"/>
      <c r="L78" s="303"/>
      <c r="M78" s="113"/>
      <c r="N78" s="105"/>
      <c r="O78" s="105"/>
    </row>
    <row r="79" spans="1:15" ht="13.5">
      <c r="A79" s="108" t="s">
        <v>288</v>
      </c>
      <c r="B79" s="135" t="s">
        <v>289</v>
      </c>
      <c r="C79" s="145">
        <v>44</v>
      </c>
      <c r="D79" s="145">
        <v>20</v>
      </c>
      <c r="E79" s="146"/>
      <c r="F79" s="145">
        <v>26</v>
      </c>
      <c r="G79" s="145">
        <v>10</v>
      </c>
      <c r="H79" s="146"/>
      <c r="I79" s="244"/>
      <c r="J79" s="347"/>
      <c r="K79" s="501"/>
      <c r="L79" s="303"/>
      <c r="M79" s="113"/>
      <c r="N79" s="105"/>
      <c r="O79" s="105"/>
    </row>
    <row r="80" spans="1:15" ht="13.5">
      <c r="A80" s="108" t="s">
        <v>225</v>
      </c>
      <c r="B80" s="135" t="s">
        <v>226</v>
      </c>
      <c r="C80" s="252"/>
      <c r="D80" s="252"/>
      <c r="E80" s="249">
        <v>40</v>
      </c>
      <c r="F80" s="252"/>
      <c r="G80" s="146"/>
      <c r="H80" s="146"/>
      <c r="I80" s="244"/>
      <c r="J80" s="347"/>
      <c r="K80" s="501"/>
      <c r="L80" s="303"/>
      <c r="M80" s="113"/>
      <c r="N80" s="105"/>
      <c r="O80" s="105"/>
    </row>
    <row r="81" spans="1:15" ht="13.5">
      <c r="A81" s="108" t="s">
        <v>227</v>
      </c>
      <c r="B81" s="135" t="s">
        <v>228</v>
      </c>
      <c r="C81" s="249">
        <v>40</v>
      </c>
      <c r="D81" s="249">
        <v>8</v>
      </c>
      <c r="E81" s="252"/>
      <c r="F81" s="249">
        <v>12</v>
      </c>
      <c r="G81" s="145">
        <v>5</v>
      </c>
      <c r="H81" s="145">
        <v>5</v>
      </c>
      <c r="I81" s="244"/>
      <c r="J81" s="347" t="s">
        <v>138</v>
      </c>
      <c r="K81" s="360"/>
      <c r="L81" s="303"/>
      <c r="M81" s="113"/>
      <c r="N81" s="105"/>
      <c r="O81" s="105"/>
    </row>
    <row r="82" spans="1:15" ht="13.5">
      <c r="A82" s="108" t="s">
        <v>229</v>
      </c>
      <c r="B82" s="135" t="s">
        <v>230</v>
      </c>
      <c r="C82" s="145">
        <v>75</v>
      </c>
      <c r="D82" s="145">
        <v>60</v>
      </c>
      <c r="E82" s="146"/>
      <c r="F82" s="145">
        <v>75</v>
      </c>
      <c r="G82" s="145">
        <v>15</v>
      </c>
      <c r="H82" s="145">
        <v>3</v>
      </c>
      <c r="I82" s="244"/>
      <c r="J82" s="347" t="s">
        <v>138</v>
      </c>
      <c r="K82" s="360"/>
      <c r="L82" s="303"/>
      <c r="M82" s="113"/>
      <c r="N82" s="105"/>
      <c r="O82" s="105"/>
    </row>
    <row r="83" spans="1:15" ht="13.5">
      <c r="A83" s="108" t="s">
        <v>231</v>
      </c>
      <c r="B83" s="135" t="s">
        <v>232</v>
      </c>
      <c r="C83" s="145">
        <v>115</v>
      </c>
      <c r="D83" s="145">
        <v>15</v>
      </c>
      <c r="E83" s="146"/>
      <c r="F83" s="190">
        <v>15</v>
      </c>
      <c r="G83" s="145">
        <v>10</v>
      </c>
      <c r="H83" s="146"/>
      <c r="I83" s="244"/>
      <c r="J83" s="347"/>
      <c r="K83" s="360"/>
      <c r="L83" s="303"/>
      <c r="M83" s="113"/>
      <c r="N83" s="105"/>
      <c r="O83" s="105"/>
    </row>
    <row r="84" spans="1:15" ht="13.5">
      <c r="A84" s="108" t="s">
        <v>233</v>
      </c>
      <c r="B84" s="135" t="s">
        <v>234</v>
      </c>
      <c r="C84" s="145">
        <v>9</v>
      </c>
      <c r="D84" s="145">
        <v>6</v>
      </c>
      <c r="E84" s="146"/>
      <c r="F84" s="145">
        <v>9</v>
      </c>
      <c r="G84" s="146">
        <v>2</v>
      </c>
      <c r="H84" s="146"/>
      <c r="I84" s="244"/>
      <c r="J84" s="347"/>
      <c r="K84" s="360"/>
      <c r="L84" s="303"/>
      <c r="M84" s="113"/>
      <c r="N84" s="105"/>
      <c r="O84" s="105"/>
    </row>
    <row r="85" spans="1:15" ht="13.5">
      <c r="A85" s="108" t="s">
        <v>235</v>
      </c>
      <c r="B85" s="135" t="s">
        <v>236</v>
      </c>
      <c r="C85" s="145">
        <v>11</v>
      </c>
      <c r="D85" s="145">
        <v>17</v>
      </c>
      <c r="E85" s="146"/>
      <c r="F85" s="145">
        <v>11</v>
      </c>
      <c r="G85" s="145">
        <v>1</v>
      </c>
      <c r="H85" s="145">
        <v>1</v>
      </c>
      <c r="I85" s="244"/>
      <c r="J85" s="347" t="s">
        <v>138</v>
      </c>
      <c r="K85" s="360"/>
      <c r="L85" s="303"/>
      <c r="M85" s="113"/>
      <c r="N85" s="105"/>
      <c r="O85" s="105"/>
    </row>
    <row r="86" spans="1:15" ht="13.5">
      <c r="A86" s="108" t="s">
        <v>237</v>
      </c>
      <c r="B86" s="124" t="s">
        <v>238</v>
      </c>
      <c r="C86" s="145">
        <v>98</v>
      </c>
      <c r="D86" s="145">
        <v>110</v>
      </c>
      <c r="E86" s="146"/>
      <c r="F86" s="145">
        <v>78</v>
      </c>
      <c r="G86" s="145">
        <v>6</v>
      </c>
      <c r="H86" s="146"/>
      <c r="I86" s="244"/>
      <c r="J86" s="347"/>
      <c r="K86" s="360"/>
      <c r="L86" s="303"/>
      <c r="M86" s="113"/>
      <c r="N86" s="105"/>
      <c r="O86" s="105"/>
    </row>
    <row r="87" spans="1:15" ht="13.5">
      <c r="A87" s="108" t="s">
        <v>239</v>
      </c>
      <c r="B87" s="135" t="s">
        <v>240</v>
      </c>
      <c r="C87" s="146"/>
      <c r="D87" s="146"/>
      <c r="E87" s="145">
        <v>45</v>
      </c>
      <c r="F87" s="146"/>
      <c r="G87" s="146"/>
      <c r="H87" s="146"/>
      <c r="I87" s="244"/>
      <c r="J87" s="347"/>
      <c r="K87" s="360"/>
      <c r="L87" s="303"/>
      <c r="M87" s="113"/>
      <c r="N87" s="105"/>
      <c r="O87" s="105"/>
    </row>
    <row r="88" spans="1:15" ht="13.5">
      <c r="A88" s="108" t="s">
        <v>241</v>
      </c>
      <c r="B88" s="135" t="s">
        <v>242</v>
      </c>
      <c r="C88" s="145">
        <v>16</v>
      </c>
      <c r="D88" s="145">
        <v>8</v>
      </c>
      <c r="E88" s="145">
        <v>45</v>
      </c>
      <c r="F88" s="145">
        <v>12</v>
      </c>
      <c r="G88" s="145">
        <v>2</v>
      </c>
      <c r="H88" s="145">
        <v>2</v>
      </c>
      <c r="I88" s="244"/>
      <c r="J88" s="347" t="s">
        <v>138</v>
      </c>
      <c r="K88" s="360"/>
      <c r="L88" s="303"/>
      <c r="M88" s="113"/>
      <c r="N88" s="105"/>
      <c r="O88" s="105"/>
    </row>
    <row r="89" spans="1:15" ht="13.5">
      <c r="A89" s="108" t="s">
        <v>243</v>
      </c>
      <c r="B89" s="135" t="s">
        <v>244</v>
      </c>
      <c r="C89" s="146"/>
      <c r="D89" s="146"/>
      <c r="E89" s="145">
        <v>60</v>
      </c>
      <c r="F89" s="146"/>
      <c r="G89" s="146"/>
      <c r="H89" s="146"/>
      <c r="I89" s="244"/>
      <c r="J89" s="347"/>
      <c r="K89" s="360"/>
      <c r="L89" s="303"/>
      <c r="M89" s="113"/>
      <c r="N89" s="105"/>
      <c r="O89" s="105"/>
    </row>
    <row r="90" spans="1:15" ht="13.5">
      <c r="A90" s="108" t="s">
        <v>245</v>
      </c>
      <c r="B90" s="135" t="s">
        <v>246</v>
      </c>
      <c r="C90" s="146"/>
      <c r="D90" s="146"/>
      <c r="E90" s="145">
        <v>40</v>
      </c>
      <c r="F90" s="146"/>
      <c r="G90" s="146"/>
      <c r="H90" s="146"/>
      <c r="I90" s="244"/>
      <c r="J90" s="347"/>
      <c r="K90" s="360"/>
      <c r="L90" s="303"/>
      <c r="M90" s="113"/>
      <c r="N90" s="105"/>
      <c r="O90" s="105"/>
    </row>
    <row r="91" spans="1:15" ht="13.5">
      <c r="A91" s="108" t="s">
        <v>247</v>
      </c>
      <c r="B91" s="135" t="s">
        <v>248</v>
      </c>
      <c r="C91" s="145">
        <v>43</v>
      </c>
      <c r="D91" s="145">
        <v>27</v>
      </c>
      <c r="E91" s="146"/>
      <c r="F91" s="145">
        <v>44</v>
      </c>
      <c r="G91" s="145">
        <v>5</v>
      </c>
      <c r="H91" s="145">
        <v>6</v>
      </c>
      <c r="I91" s="244"/>
      <c r="J91" s="347" t="s">
        <v>138</v>
      </c>
      <c r="K91" s="360"/>
      <c r="L91" s="303"/>
      <c r="M91" s="113"/>
      <c r="N91" s="105"/>
      <c r="O91" s="105"/>
    </row>
    <row r="92" spans="1:15" ht="13.5">
      <c r="A92" s="108" t="s">
        <v>249</v>
      </c>
      <c r="B92" s="135" t="s">
        <v>250</v>
      </c>
      <c r="C92" s="145">
        <v>8</v>
      </c>
      <c r="D92" s="145">
        <v>14</v>
      </c>
      <c r="E92" s="146"/>
      <c r="F92" s="145">
        <v>10</v>
      </c>
      <c r="G92" s="146"/>
      <c r="H92" s="146"/>
      <c r="I92" s="244"/>
      <c r="J92" s="347"/>
      <c r="K92" s="360"/>
      <c r="L92" s="303"/>
      <c r="M92" s="113"/>
      <c r="N92" s="105"/>
      <c r="O92" s="105"/>
    </row>
    <row r="93" spans="1:15" ht="13.5">
      <c r="A93" s="108" t="s">
        <v>251</v>
      </c>
      <c r="B93" s="135" t="s">
        <v>252</v>
      </c>
      <c r="C93" s="145">
        <v>10</v>
      </c>
      <c r="D93" s="146"/>
      <c r="E93" s="145">
        <v>60</v>
      </c>
      <c r="F93" s="145">
        <v>5</v>
      </c>
      <c r="G93" s="146"/>
      <c r="H93" s="146"/>
      <c r="I93" s="244"/>
      <c r="J93" s="347"/>
      <c r="K93" s="360"/>
      <c r="L93" s="303"/>
      <c r="M93" s="113"/>
      <c r="N93" s="105"/>
      <c r="O93" s="105"/>
    </row>
    <row r="94" spans="1:15" ht="13.5">
      <c r="A94" s="108" t="s">
        <v>253</v>
      </c>
      <c r="B94" s="135" t="s">
        <v>254</v>
      </c>
      <c r="C94" s="145">
        <v>3</v>
      </c>
      <c r="D94" s="146"/>
      <c r="E94" s="145">
        <v>60</v>
      </c>
      <c r="F94" s="146"/>
      <c r="G94" s="146"/>
      <c r="H94" s="146"/>
      <c r="I94" s="244"/>
      <c r="J94" s="347"/>
      <c r="K94" s="360"/>
      <c r="L94" s="303"/>
      <c r="M94" s="113"/>
      <c r="N94" s="105"/>
      <c r="O94" s="105"/>
    </row>
    <row r="95" spans="1:15" ht="13.5">
      <c r="A95" s="108" t="s">
        <v>255</v>
      </c>
      <c r="B95" s="135" t="s">
        <v>256</v>
      </c>
      <c r="C95" s="145">
        <v>43</v>
      </c>
      <c r="D95" s="145">
        <v>19</v>
      </c>
      <c r="E95" s="146"/>
      <c r="F95" s="145">
        <v>43</v>
      </c>
      <c r="G95" s="145">
        <v>12</v>
      </c>
      <c r="H95" s="145">
        <v>3</v>
      </c>
      <c r="I95" s="244"/>
      <c r="J95" s="347" t="s">
        <v>138</v>
      </c>
      <c r="K95" s="360"/>
      <c r="L95" s="303"/>
      <c r="M95" s="113"/>
      <c r="N95" s="105"/>
      <c r="O95" s="105"/>
    </row>
    <row r="96" spans="1:15" ht="13.5">
      <c r="A96" s="108" t="s">
        <v>516</v>
      </c>
      <c r="B96" s="135" t="s">
        <v>256</v>
      </c>
      <c r="C96" s="145">
        <v>15</v>
      </c>
      <c r="D96" s="145">
        <v>15</v>
      </c>
      <c r="E96" s="146"/>
      <c r="F96" s="145">
        <v>20</v>
      </c>
      <c r="G96" s="145">
        <v>4</v>
      </c>
      <c r="H96" s="456"/>
      <c r="I96" s="244"/>
      <c r="J96" s="347" t="s">
        <v>138</v>
      </c>
      <c r="K96" s="360"/>
      <c r="L96" s="303"/>
      <c r="M96" s="113"/>
      <c r="N96" s="105"/>
      <c r="O96" s="105"/>
    </row>
    <row r="97" spans="1:15" ht="13.5">
      <c r="A97" s="108" t="s">
        <v>258</v>
      </c>
      <c r="B97" s="124" t="s">
        <v>259</v>
      </c>
      <c r="C97" s="145">
        <v>10</v>
      </c>
      <c r="D97" s="145">
        <v>10</v>
      </c>
      <c r="E97" s="146"/>
      <c r="F97" s="190">
        <v>10</v>
      </c>
      <c r="G97" s="146"/>
      <c r="H97" s="146"/>
      <c r="I97" s="244"/>
      <c r="J97" s="347"/>
      <c r="K97" s="360"/>
      <c r="L97" s="303"/>
      <c r="M97" s="113"/>
      <c r="N97" s="105"/>
      <c r="O97" s="105"/>
    </row>
    <row r="98" spans="1:15" ht="13.5">
      <c r="A98" s="108" t="s">
        <v>260</v>
      </c>
      <c r="B98" s="135" t="s">
        <v>261</v>
      </c>
      <c r="C98" s="145">
        <v>55</v>
      </c>
      <c r="D98" s="145">
        <v>28</v>
      </c>
      <c r="E98" s="146"/>
      <c r="F98" s="190">
        <v>58</v>
      </c>
      <c r="G98" s="145">
        <v>5</v>
      </c>
      <c r="H98" s="145">
        <v>2</v>
      </c>
      <c r="I98" s="255">
        <v>2</v>
      </c>
      <c r="J98" s="347" t="s">
        <v>138</v>
      </c>
      <c r="K98" s="360"/>
      <c r="L98" s="303"/>
      <c r="M98" s="113"/>
      <c r="N98" s="105"/>
      <c r="O98" s="105"/>
    </row>
    <row r="99" spans="1:15" ht="13.5">
      <c r="A99" s="108" t="s">
        <v>262</v>
      </c>
      <c r="B99" s="135" t="s">
        <v>263</v>
      </c>
      <c r="C99" s="145">
        <v>23</v>
      </c>
      <c r="D99" s="145">
        <v>17</v>
      </c>
      <c r="E99" s="145">
        <v>21</v>
      </c>
      <c r="F99" s="190">
        <v>27</v>
      </c>
      <c r="G99" s="145">
        <v>8</v>
      </c>
      <c r="H99" s="145">
        <v>4</v>
      </c>
      <c r="I99" s="244"/>
      <c r="J99" s="347" t="s">
        <v>138</v>
      </c>
      <c r="K99" s="360"/>
      <c r="L99" s="303"/>
      <c r="M99" s="113"/>
      <c r="N99" s="105"/>
      <c r="O99" s="105"/>
    </row>
    <row r="100" spans="1:15" ht="13.5">
      <c r="A100" s="108" t="s">
        <v>264</v>
      </c>
      <c r="B100" s="135" t="s">
        <v>265</v>
      </c>
      <c r="C100" s="137"/>
      <c r="D100" s="137"/>
      <c r="E100" s="145">
        <v>40</v>
      </c>
      <c r="F100" s="137"/>
      <c r="G100" s="137"/>
      <c r="H100" s="137"/>
      <c r="I100" s="244"/>
      <c r="J100" s="347"/>
      <c r="K100" s="360"/>
      <c r="L100" s="303"/>
      <c r="M100" s="113"/>
      <c r="N100" s="105"/>
      <c r="O100" s="105"/>
    </row>
    <row r="101" spans="1:23" ht="13.5">
      <c r="A101" s="108" t="s">
        <v>266</v>
      </c>
      <c r="B101" s="135" t="s">
        <v>267</v>
      </c>
      <c r="C101" s="137"/>
      <c r="D101" s="137"/>
      <c r="E101" s="145">
        <v>45</v>
      </c>
      <c r="F101" s="137"/>
      <c r="G101" s="137"/>
      <c r="H101" s="137"/>
      <c r="I101" s="244"/>
      <c r="J101" s="347"/>
      <c r="K101" s="360"/>
      <c r="L101" s="117"/>
      <c r="M101" s="113"/>
      <c r="N101" s="105"/>
      <c r="O101" s="105"/>
      <c r="U101" s="95"/>
      <c r="V101" s="95"/>
      <c r="W101" s="95"/>
    </row>
    <row r="102" spans="1:23" s="95" customFormat="1" ht="13.5">
      <c r="A102" s="108" t="s">
        <v>290</v>
      </c>
      <c r="B102" s="135" t="s">
        <v>291</v>
      </c>
      <c r="C102" s="145">
        <v>13</v>
      </c>
      <c r="D102" s="145">
        <v>15</v>
      </c>
      <c r="E102" s="146"/>
      <c r="F102" s="145">
        <v>15</v>
      </c>
      <c r="G102" s="146"/>
      <c r="H102" s="146"/>
      <c r="I102" s="255"/>
      <c r="J102" s="117"/>
      <c r="K102" s="178"/>
      <c r="L102" s="303"/>
      <c r="M102" s="105"/>
      <c r="N102" s="105"/>
      <c r="O102" s="105"/>
      <c r="U102"/>
      <c r="V102"/>
      <c r="W102"/>
    </row>
    <row r="103" spans="1:15" ht="13.5">
      <c r="A103" s="108" t="s">
        <v>268</v>
      </c>
      <c r="B103" s="135" t="s">
        <v>487</v>
      </c>
      <c r="C103" s="146">
        <v>31</v>
      </c>
      <c r="D103" s="146">
        <v>31</v>
      </c>
      <c r="E103" s="145"/>
      <c r="F103" s="146">
        <v>28</v>
      </c>
      <c r="G103" s="146">
        <v>0</v>
      </c>
      <c r="H103" s="146">
        <v>6</v>
      </c>
      <c r="I103" s="255"/>
      <c r="J103" s="347" t="s">
        <v>138</v>
      </c>
      <c r="K103" s="360"/>
      <c r="L103" s="303"/>
      <c r="M103" s="113"/>
      <c r="N103" s="105"/>
      <c r="O103" s="105"/>
    </row>
    <row r="104" spans="1:15" ht="13.5">
      <c r="A104" s="108" t="s">
        <v>269</v>
      </c>
      <c r="B104" s="135" t="s">
        <v>270</v>
      </c>
      <c r="C104" s="146">
        <v>45</v>
      </c>
      <c r="D104" s="145">
        <v>21</v>
      </c>
      <c r="E104" s="146"/>
      <c r="F104" s="145">
        <v>36</v>
      </c>
      <c r="G104" s="146"/>
      <c r="H104" s="146">
        <v>5</v>
      </c>
      <c r="I104" s="244"/>
      <c r="J104" s="347" t="s">
        <v>138</v>
      </c>
      <c r="K104" s="360"/>
      <c r="L104" s="303"/>
      <c r="M104" s="113"/>
      <c r="N104" s="105"/>
      <c r="O104" s="105"/>
    </row>
    <row r="105" spans="1:15" ht="13.5">
      <c r="A105" s="108" t="s">
        <v>271</v>
      </c>
      <c r="B105" s="135" t="s">
        <v>272</v>
      </c>
      <c r="C105" s="145">
        <v>135</v>
      </c>
      <c r="D105" s="145">
        <v>53</v>
      </c>
      <c r="E105" s="146"/>
      <c r="F105" s="145">
        <v>104</v>
      </c>
      <c r="G105" s="145">
        <v>10</v>
      </c>
      <c r="H105" s="145">
        <v>2</v>
      </c>
      <c r="I105" s="244"/>
      <c r="J105" s="347" t="s">
        <v>138</v>
      </c>
      <c r="K105" s="360"/>
      <c r="L105" s="303"/>
      <c r="M105" s="113"/>
      <c r="N105" s="105"/>
      <c r="O105" s="105"/>
    </row>
    <row r="106" spans="1:15" ht="13.5">
      <c r="A106" s="108" t="s">
        <v>273</v>
      </c>
      <c r="B106" s="135" t="s">
        <v>274</v>
      </c>
      <c r="C106" s="145">
        <v>28</v>
      </c>
      <c r="D106" s="145">
        <v>27</v>
      </c>
      <c r="E106" s="145">
        <v>97</v>
      </c>
      <c r="F106" s="145">
        <v>26</v>
      </c>
      <c r="G106" s="146"/>
      <c r="H106" s="146"/>
      <c r="I106" s="244"/>
      <c r="J106" s="347"/>
      <c r="K106" s="360"/>
      <c r="L106" s="303"/>
      <c r="M106" s="113"/>
      <c r="N106" s="105"/>
      <c r="O106" s="105"/>
    </row>
    <row r="107" spans="1:15" ht="13.5">
      <c r="A107" s="108" t="s">
        <v>275</v>
      </c>
      <c r="B107" s="135" t="s">
        <v>276</v>
      </c>
      <c r="C107" s="145">
        <v>45</v>
      </c>
      <c r="D107" s="145">
        <v>20</v>
      </c>
      <c r="E107" s="146"/>
      <c r="F107" s="145">
        <v>30</v>
      </c>
      <c r="G107" s="145">
        <v>2</v>
      </c>
      <c r="H107" s="145">
        <v>2</v>
      </c>
      <c r="I107" s="244"/>
      <c r="J107" s="347" t="s">
        <v>138</v>
      </c>
      <c r="K107" s="360"/>
      <c r="L107" s="303"/>
      <c r="M107" s="113"/>
      <c r="N107" s="105"/>
      <c r="O107" s="105"/>
    </row>
    <row r="108" spans="1:23" ht="13.5">
      <c r="A108" s="108" t="s">
        <v>277</v>
      </c>
      <c r="B108" s="135" t="s">
        <v>278</v>
      </c>
      <c r="C108" s="145">
        <v>36</v>
      </c>
      <c r="D108" s="145">
        <v>26</v>
      </c>
      <c r="E108" s="146"/>
      <c r="F108" s="145">
        <v>48</v>
      </c>
      <c r="G108" s="145">
        <v>21</v>
      </c>
      <c r="H108" s="145">
        <v>21</v>
      </c>
      <c r="I108" s="255"/>
      <c r="J108" s="347" t="s">
        <v>138</v>
      </c>
      <c r="K108" s="360"/>
      <c r="L108" s="441"/>
      <c r="M108" s="113"/>
      <c r="N108" s="105"/>
      <c r="O108" s="105"/>
      <c r="U108" s="95"/>
      <c r="V108" s="95"/>
      <c r="W108" s="95"/>
    </row>
    <row r="109" spans="1:23" s="95" customFormat="1" ht="12">
      <c r="A109" s="108"/>
      <c r="B109" s="138" t="s">
        <v>488</v>
      </c>
      <c r="C109" s="162" t="e">
        <f>#N/A</f>
        <v>#N/A</v>
      </c>
      <c r="D109" s="162" t="e">
        <f>#N/A</f>
        <v>#N/A</v>
      </c>
      <c r="E109" s="162" t="e">
        <f>#N/A</f>
        <v>#N/A</v>
      </c>
      <c r="F109" s="162" t="e">
        <f>#N/A</f>
        <v>#N/A</v>
      </c>
      <c r="G109" s="162" t="e">
        <f>#N/A</f>
        <v>#N/A</v>
      </c>
      <c r="H109" s="162">
        <f>SUM(H74:H108)</f>
        <v>92</v>
      </c>
      <c r="I109" s="162" t="e">
        <f>#N/A</f>
        <v>#N/A</v>
      </c>
      <c r="J109" s="1"/>
      <c r="K109" s="441"/>
      <c r="L109" s="177"/>
      <c r="M109" s="105"/>
      <c r="N109" s="105"/>
      <c r="O109" s="105"/>
      <c r="U109"/>
      <c r="V109"/>
      <c r="W109"/>
    </row>
    <row r="110" spans="1:15" ht="12">
      <c r="A110" s="188"/>
      <c r="B110" s="258"/>
      <c r="C110" s="162"/>
      <c r="D110" s="162"/>
      <c r="E110" s="162"/>
      <c r="F110" s="162"/>
      <c r="G110" s="162"/>
      <c r="H110" s="162"/>
      <c r="I110" s="108"/>
      <c r="J110" s="369" t="s">
        <v>279</v>
      </c>
      <c r="K110" s="177"/>
      <c r="L110" s="164" t="s">
        <v>283</v>
      </c>
      <c r="M110" s="113"/>
      <c r="N110" s="105"/>
      <c r="O110" s="105"/>
    </row>
    <row r="111" spans="1:15" ht="15">
      <c r="A111" s="713" t="s">
        <v>280</v>
      </c>
      <c r="B111" s="714"/>
      <c r="C111" s="332" t="s">
        <v>87</v>
      </c>
      <c r="D111" s="332" t="s">
        <v>213</v>
      </c>
      <c r="E111" s="332" t="s">
        <v>214</v>
      </c>
      <c r="F111" s="332" t="s">
        <v>89</v>
      </c>
      <c r="G111" s="332" t="s">
        <v>90</v>
      </c>
      <c r="H111" s="148" t="s">
        <v>17</v>
      </c>
      <c r="I111" s="97" t="s">
        <v>134</v>
      </c>
      <c r="J111" s="164" t="s">
        <v>281</v>
      </c>
      <c r="K111" s="164" t="s">
        <v>282</v>
      </c>
      <c r="L111" s="166"/>
      <c r="M111" s="113"/>
      <c r="N111" s="105"/>
      <c r="O111" s="105"/>
    </row>
    <row r="112" spans="1:15" ht="13.5">
      <c r="A112" s="108" t="s">
        <v>284</v>
      </c>
      <c r="B112" s="135" t="s">
        <v>285</v>
      </c>
      <c r="C112" s="137"/>
      <c r="D112" s="456"/>
      <c r="E112" s="137"/>
      <c r="F112" s="456"/>
      <c r="G112" s="137"/>
      <c r="H112" s="137"/>
      <c r="I112" s="244"/>
      <c r="J112" s="117">
        <v>10</v>
      </c>
      <c r="K112" s="502"/>
      <c r="L112" s="161"/>
      <c r="M112" s="279"/>
      <c r="N112" s="279"/>
      <c r="O112" s="105"/>
    </row>
    <row r="113" spans="1:23" ht="13.5" customHeight="1">
      <c r="A113" s="108" t="s">
        <v>286</v>
      </c>
      <c r="B113" s="135" t="s">
        <v>287</v>
      </c>
      <c r="C113" s="137"/>
      <c r="D113" s="456"/>
      <c r="E113" s="137"/>
      <c r="F113" s="456"/>
      <c r="G113" s="137"/>
      <c r="H113" s="145">
        <v>10</v>
      </c>
      <c r="I113" s="255">
        <v>10</v>
      </c>
      <c r="J113" s="117"/>
      <c r="K113" s="502"/>
      <c r="L113" s="161"/>
      <c r="M113" s="113"/>
      <c r="N113" s="105"/>
      <c r="O113" s="105"/>
      <c r="U113" s="95"/>
      <c r="V113" s="95"/>
      <c r="W113" s="95"/>
    </row>
    <row r="114" spans="1:15" s="95" customFormat="1" ht="13.5">
      <c r="A114" s="108" t="s">
        <v>292</v>
      </c>
      <c r="B114" s="135" t="s">
        <v>293</v>
      </c>
      <c r="C114" s="145">
        <v>67</v>
      </c>
      <c r="D114" s="137"/>
      <c r="E114" s="137"/>
      <c r="F114" s="137"/>
      <c r="G114" s="137"/>
      <c r="H114" s="137"/>
      <c r="I114" s="244"/>
      <c r="J114" s="117"/>
      <c r="K114" s="178"/>
      <c r="L114" s="161"/>
      <c r="M114" s="105"/>
      <c r="N114" s="105"/>
      <c r="O114" s="105"/>
    </row>
    <row r="115" spans="1:15" s="95" customFormat="1" ht="13.5">
      <c r="A115" s="108" t="s">
        <v>298</v>
      </c>
      <c r="B115" s="135" t="s">
        <v>299</v>
      </c>
      <c r="C115" s="145">
        <v>15</v>
      </c>
      <c r="D115" s="146">
        <v>22</v>
      </c>
      <c r="E115" s="146"/>
      <c r="F115" s="146">
        <v>28</v>
      </c>
      <c r="G115" s="145">
        <v>2</v>
      </c>
      <c r="H115" s="146">
        <v>15</v>
      </c>
      <c r="I115" s="244"/>
      <c r="J115" s="117"/>
      <c r="K115" s="178"/>
      <c r="L115" s="161"/>
      <c r="M115" s="105"/>
      <c r="N115" s="105"/>
      <c r="O115" s="105"/>
    </row>
    <row r="116" spans="1:23" s="95" customFormat="1" ht="13.5">
      <c r="A116" s="108" t="s">
        <v>294</v>
      </c>
      <c r="B116" s="135" t="s">
        <v>295</v>
      </c>
      <c r="C116" s="291">
        <v>15</v>
      </c>
      <c r="D116" s="291">
        <v>22</v>
      </c>
      <c r="E116" s="290"/>
      <c r="F116" s="291">
        <v>28</v>
      </c>
      <c r="G116" s="145">
        <v>25</v>
      </c>
      <c r="H116" s="456">
        <v>15</v>
      </c>
      <c r="I116" s="255">
        <v>12</v>
      </c>
      <c r="J116" s="117"/>
      <c r="K116" s="178"/>
      <c r="L116" s="161"/>
      <c r="M116" s="105"/>
      <c r="N116" s="105"/>
      <c r="O116" s="105"/>
      <c r="U116"/>
      <c r="V116"/>
      <c r="W116"/>
    </row>
    <row r="117" spans="1:23" ht="13.5">
      <c r="A117" s="108" t="s">
        <v>296</v>
      </c>
      <c r="B117" s="135" t="s">
        <v>297</v>
      </c>
      <c r="C117" s="256">
        <v>11</v>
      </c>
      <c r="D117" s="256">
        <v>12</v>
      </c>
      <c r="E117" s="257"/>
      <c r="F117" s="256">
        <v>3</v>
      </c>
      <c r="G117" s="137"/>
      <c r="H117" s="137"/>
      <c r="I117" s="244"/>
      <c r="J117" s="117"/>
      <c r="K117" s="178"/>
      <c r="L117" s="161"/>
      <c r="M117" s="105"/>
      <c r="N117" s="105"/>
      <c r="O117" s="105"/>
      <c r="U117" s="95"/>
      <c r="V117" s="95"/>
      <c r="W117" s="95"/>
    </row>
    <row r="118" spans="1:15" s="95" customFormat="1" ht="13.5">
      <c r="A118" s="108" t="s">
        <v>300</v>
      </c>
      <c r="B118" s="124" t="s">
        <v>301</v>
      </c>
      <c r="C118" s="151"/>
      <c r="D118" s="169"/>
      <c r="E118" s="169"/>
      <c r="F118" s="156"/>
      <c r="G118" s="145">
        <v>13</v>
      </c>
      <c r="H118" s="137"/>
      <c r="I118" s="244"/>
      <c r="J118" s="117"/>
      <c r="K118" s="178">
        <v>80</v>
      </c>
      <c r="L118" s="117">
        <v>35</v>
      </c>
      <c r="M118" s="105"/>
      <c r="N118" s="105"/>
      <c r="O118" s="105"/>
    </row>
    <row r="119" spans="1:23" s="95" customFormat="1" ht="13.5">
      <c r="A119" s="108" t="s">
        <v>302</v>
      </c>
      <c r="B119" s="124" t="s">
        <v>303</v>
      </c>
      <c r="C119" s="151"/>
      <c r="D119" s="169"/>
      <c r="E119" s="169"/>
      <c r="F119" s="156"/>
      <c r="G119" s="299"/>
      <c r="H119" s="137"/>
      <c r="I119" s="244"/>
      <c r="J119" s="117"/>
      <c r="K119" s="178"/>
      <c r="L119" s="161"/>
      <c r="M119" s="105"/>
      <c r="N119" s="105"/>
      <c r="O119" s="105"/>
      <c r="U119"/>
      <c r="V119"/>
      <c r="W119"/>
    </row>
    <row r="120" spans="1:15" ht="13.5">
      <c r="A120" s="108" t="s">
        <v>304</v>
      </c>
      <c r="B120" s="135" t="s">
        <v>305</v>
      </c>
      <c r="C120" s="151"/>
      <c r="D120" s="169"/>
      <c r="E120" s="169"/>
      <c r="F120" s="156"/>
      <c r="G120" s="146">
        <v>2</v>
      </c>
      <c r="H120" s="456"/>
      <c r="I120" s="244"/>
      <c r="J120" s="117"/>
      <c r="K120" s="178">
        <v>55</v>
      </c>
      <c r="L120" s="161"/>
      <c r="M120" s="105"/>
      <c r="N120" s="105"/>
      <c r="O120" s="105"/>
    </row>
    <row r="121" spans="1:15" ht="12.75" customHeight="1">
      <c r="A121" s="170" t="s">
        <v>306</v>
      </c>
      <c r="B121" s="171" t="s">
        <v>307</v>
      </c>
      <c r="C121" s="151"/>
      <c r="D121" s="169"/>
      <c r="E121" s="169"/>
      <c r="F121" s="156"/>
      <c r="G121" s="456"/>
      <c r="H121" s="456"/>
      <c r="I121" s="244"/>
      <c r="J121" s="117"/>
      <c r="K121" s="178">
        <v>70</v>
      </c>
      <c r="L121" s="467">
        <f>IF(J122="**",H122,0)</f>
        <v>0</v>
      </c>
      <c r="M121" s="105"/>
      <c r="N121" s="105"/>
      <c r="O121" s="105"/>
    </row>
    <row r="122" spans="1:15" ht="12.75" customHeight="1">
      <c r="A122" s="463" t="s">
        <v>310</v>
      </c>
      <c r="B122" s="464" t="s">
        <v>311</v>
      </c>
      <c r="C122" s="465">
        <v>6</v>
      </c>
      <c r="D122" s="465">
        <v>6</v>
      </c>
      <c r="F122" s="465">
        <v>9</v>
      </c>
      <c r="G122" s="465">
        <v>22</v>
      </c>
      <c r="H122" s="465">
        <v>7</v>
      </c>
      <c r="I122" s="466"/>
      <c r="J122" s="355" t="s">
        <v>138</v>
      </c>
      <c r="K122" s="348">
        <f>IF(J122="*",H122,0)</f>
        <v>7</v>
      </c>
      <c r="M122" s="303"/>
      <c r="N122" s="105"/>
      <c r="O122" s="105"/>
    </row>
    <row r="123" spans="1:15" ht="12.75" customHeight="1">
      <c r="A123" s="172"/>
      <c r="B123" s="138" t="s">
        <v>324</v>
      </c>
      <c r="C123" s="162">
        <f>SUM(C112:C122)</f>
        <v>114</v>
      </c>
      <c r="D123" s="162" t="e">
        <f>#N/A</f>
        <v>#N/A</v>
      </c>
      <c r="E123" s="162" t="e">
        <f>#N/A</f>
        <v>#N/A</v>
      </c>
      <c r="F123" s="162" t="e">
        <f>#N/A</f>
        <v>#N/A</v>
      </c>
      <c r="G123" s="162" t="e">
        <f>#N/A</f>
        <v>#N/A</v>
      </c>
      <c r="H123" s="162" t="e">
        <f>#N/A</f>
        <v>#N/A</v>
      </c>
      <c r="I123" s="162" t="e">
        <f>#N/A</f>
        <v>#N/A</v>
      </c>
      <c r="J123" s="164" t="s">
        <v>281</v>
      </c>
      <c r="K123" s="164" t="s">
        <v>282</v>
      </c>
      <c r="L123" s="164" t="s">
        <v>283</v>
      </c>
      <c r="M123" s="105"/>
      <c r="N123" s="105"/>
      <c r="O123" s="105"/>
    </row>
    <row r="124" spans="1:15" ht="12.75" customHeight="1">
      <c r="A124" s="131"/>
      <c r="B124" s="138" t="s">
        <v>325</v>
      </c>
      <c r="C124" s="162" t="e">
        <f>#N/A</f>
        <v>#N/A</v>
      </c>
      <c r="D124" s="162" t="e">
        <f>#N/A</f>
        <v>#N/A</v>
      </c>
      <c r="E124" s="162" t="e">
        <f>#N/A</f>
        <v>#N/A</v>
      </c>
      <c r="F124" s="162" t="e">
        <f>#N/A</f>
        <v>#N/A</v>
      </c>
      <c r="G124" s="162" t="e">
        <f>#N/A</f>
        <v>#N/A</v>
      </c>
      <c r="H124" s="162" t="e">
        <f>H123+H109</f>
        <v>#N/A</v>
      </c>
      <c r="I124" s="162" t="e">
        <f>#N/A</f>
        <v>#N/A</v>
      </c>
      <c r="J124" s="259">
        <f>SUM(J112:J121)</f>
        <v>10</v>
      </c>
      <c r="K124" s="259">
        <f>SUM(K112:K121)</f>
        <v>205</v>
      </c>
      <c r="L124" s="259">
        <f>SUM(L111:L122)</f>
        <v>35</v>
      </c>
      <c r="M124" s="105"/>
      <c r="N124" s="105"/>
      <c r="O124" s="105"/>
    </row>
    <row r="125" spans="1:23" ht="12.75" customHeight="1">
      <c r="A125" s="131"/>
      <c r="B125" s="149"/>
      <c r="C125" s="300"/>
      <c r="D125" s="300"/>
      <c r="E125" s="300"/>
      <c r="F125" s="300"/>
      <c r="G125" s="300"/>
      <c r="H125" s="300"/>
      <c r="I125" s="161"/>
      <c r="J125" s="734"/>
      <c r="K125" s="734"/>
      <c r="L125" s="349"/>
      <c r="M125" s="113"/>
      <c r="N125" s="105"/>
      <c r="O125" s="105"/>
      <c r="U125" s="95"/>
      <c r="V125" s="95"/>
      <c r="W125" s="95"/>
    </row>
    <row r="126" spans="1:23" s="95" customFormat="1" ht="15" customHeight="1">
      <c r="A126" s="735" t="s">
        <v>326</v>
      </c>
      <c r="B126" s="736"/>
      <c r="C126" s="332" t="s">
        <v>87</v>
      </c>
      <c r="D126" s="332" t="s">
        <v>88</v>
      </c>
      <c r="E126" s="332" t="s">
        <v>89</v>
      </c>
      <c r="F126" s="332" t="s">
        <v>90</v>
      </c>
      <c r="G126" s="148" t="s">
        <v>17</v>
      </c>
      <c r="H126" s="245" t="s">
        <v>134</v>
      </c>
      <c r="I126" s="359"/>
      <c r="J126" s="350" t="s">
        <v>491</v>
      </c>
      <c r="K126" s="350" t="s">
        <v>492</v>
      </c>
      <c r="L126" s="349"/>
      <c r="M126" s="260"/>
      <c r="N126" s="105"/>
      <c r="O126" s="105"/>
      <c r="U126"/>
      <c r="V126"/>
      <c r="W126"/>
    </row>
    <row r="127" spans="1:15" ht="15" customHeight="1">
      <c r="A127" s="108" t="s">
        <v>327</v>
      </c>
      <c r="B127" s="135" t="s">
        <v>328</v>
      </c>
      <c r="C127" s="145">
        <v>40</v>
      </c>
      <c r="D127" s="145">
        <v>20</v>
      </c>
      <c r="E127" s="145">
        <v>260</v>
      </c>
      <c r="F127" s="145">
        <v>550</v>
      </c>
      <c r="G127" s="217">
        <v>35</v>
      </c>
      <c r="H127" s="280">
        <v>25</v>
      </c>
      <c r="I127" s="347" t="s">
        <v>135</v>
      </c>
      <c r="J127" s="348">
        <f>IF(I127="*",G127,0)</f>
        <v>0</v>
      </c>
      <c r="K127" s="348">
        <f>IF(I127="**",G127,0)</f>
        <v>35</v>
      </c>
      <c r="L127" s="303"/>
      <c r="M127" s="105"/>
      <c r="N127" s="105"/>
      <c r="O127" s="105"/>
    </row>
    <row r="128" spans="1:15" ht="15" customHeight="1">
      <c r="A128" s="144" t="s">
        <v>329</v>
      </c>
      <c r="B128" s="223" t="s">
        <v>318</v>
      </c>
      <c r="C128" s="145">
        <v>159</v>
      </c>
      <c r="D128" s="145">
        <v>167</v>
      </c>
      <c r="E128" s="145">
        <v>154</v>
      </c>
      <c r="F128" s="145">
        <v>31</v>
      </c>
      <c r="G128" s="145">
        <v>14</v>
      </c>
      <c r="H128" s="280">
        <v>15</v>
      </c>
      <c r="I128" s="359" t="s">
        <v>138</v>
      </c>
      <c r="J128" s="348">
        <f>IF(I128="*",G128,0)</f>
        <v>14</v>
      </c>
      <c r="K128" s="348">
        <f>IF(I128="**",G128,0)</f>
        <v>0</v>
      </c>
      <c r="L128" s="349"/>
      <c r="M128" s="105"/>
      <c r="N128" s="105"/>
      <c r="O128" s="105"/>
    </row>
    <row r="129" spans="1:23" ht="12.75" customHeight="1">
      <c r="A129" s="105"/>
      <c r="B129" s="138" t="s">
        <v>330</v>
      </c>
      <c r="C129" s="148" t="e">
        <f>#N/A</f>
        <v>#N/A</v>
      </c>
      <c r="D129" s="148" t="e">
        <f>#N/A</f>
        <v>#N/A</v>
      </c>
      <c r="E129" s="148" t="e">
        <f>#N/A</f>
        <v>#N/A</v>
      </c>
      <c r="F129" s="148" t="e">
        <f>#N/A</f>
        <v>#N/A</v>
      </c>
      <c r="G129" s="148" t="e">
        <f>#N/A</f>
        <v>#N/A</v>
      </c>
      <c r="H129" s="148" t="e">
        <f>#N/A</f>
        <v>#N/A</v>
      </c>
      <c r="I129" s="359"/>
      <c r="J129" s="360"/>
      <c r="K129" s="360"/>
      <c r="L129" s="349"/>
      <c r="M129" s="105"/>
      <c r="N129" s="105"/>
      <c r="O129" s="105"/>
      <c r="U129" s="143"/>
      <c r="V129" s="143"/>
      <c r="W129" s="143"/>
    </row>
    <row r="130" spans="1:23" s="143" customFormat="1" ht="12.75" customHeight="1">
      <c r="A130" s="131"/>
      <c r="B130" s="149"/>
      <c r="C130" s="297"/>
      <c r="D130" s="301"/>
      <c r="E130" s="302"/>
      <c r="F130" s="297"/>
      <c r="G130" s="168"/>
      <c r="H130" s="161"/>
      <c r="I130" s="359"/>
      <c r="J130" s="710"/>
      <c r="K130" s="710"/>
      <c r="L130" s="349"/>
      <c r="M130" s="118"/>
      <c r="N130" s="118"/>
      <c r="O130" s="118"/>
      <c r="U130"/>
      <c r="V130"/>
      <c r="W130"/>
    </row>
    <row r="131" spans="1:15" ht="15" customHeight="1">
      <c r="A131" s="735" t="s">
        <v>331</v>
      </c>
      <c r="B131" s="736"/>
      <c r="C131" s="332" t="s">
        <v>87</v>
      </c>
      <c r="D131" s="332" t="s">
        <v>88</v>
      </c>
      <c r="E131" s="332" t="s">
        <v>89</v>
      </c>
      <c r="F131" s="332" t="s">
        <v>90</v>
      </c>
      <c r="G131" s="332" t="s">
        <v>17</v>
      </c>
      <c r="H131" s="245" t="s">
        <v>134</v>
      </c>
      <c r="I131" s="359"/>
      <c r="J131" s="350" t="s">
        <v>491</v>
      </c>
      <c r="K131" s="350" t="s">
        <v>492</v>
      </c>
      <c r="L131" s="349"/>
      <c r="M131" s="105"/>
      <c r="N131" s="105"/>
      <c r="O131" s="105"/>
    </row>
    <row r="132" spans="1:15" ht="15.75" customHeight="1">
      <c r="A132" s="179" t="s">
        <v>332</v>
      </c>
      <c r="B132" s="135" t="s">
        <v>333</v>
      </c>
      <c r="C132" s="760">
        <v>76</v>
      </c>
      <c r="D132" s="760">
        <v>62</v>
      </c>
      <c r="E132" s="760">
        <v>70</v>
      </c>
      <c r="F132" s="248"/>
      <c r="G132" s="456"/>
      <c r="H132" s="281"/>
      <c r="I132" s="359"/>
      <c r="J132" s="348" t="e">
        <f>#N/A</f>
        <v>#N/A</v>
      </c>
      <c r="K132" s="348" t="e">
        <f>#N/A</f>
        <v>#N/A</v>
      </c>
      <c r="L132" s="349"/>
      <c r="M132" s="105"/>
      <c r="N132" s="105"/>
      <c r="O132" s="105"/>
    </row>
    <row r="133" spans="1:15" ht="12">
      <c r="A133" s="179" t="s">
        <v>334</v>
      </c>
      <c r="B133" s="135" t="s">
        <v>335</v>
      </c>
      <c r="C133" s="766"/>
      <c r="D133" s="766"/>
      <c r="E133" s="766"/>
      <c r="F133" s="248"/>
      <c r="G133" s="456"/>
      <c r="H133" s="282"/>
      <c r="I133" s="359"/>
      <c r="J133" s="348" t="e">
        <f>#N/A</f>
        <v>#N/A</v>
      </c>
      <c r="K133" s="348" t="e">
        <f>#N/A</f>
        <v>#N/A</v>
      </c>
      <c r="L133" s="349"/>
      <c r="M133" s="105"/>
      <c r="N133" s="105"/>
      <c r="O133" s="105"/>
    </row>
    <row r="134" spans="1:15" ht="12">
      <c r="A134" s="179" t="s">
        <v>336</v>
      </c>
      <c r="B134" s="135" t="s">
        <v>337</v>
      </c>
      <c r="C134" s="766"/>
      <c r="D134" s="766"/>
      <c r="E134" s="766"/>
      <c r="F134" s="220">
        <v>3</v>
      </c>
      <c r="G134" s="456"/>
      <c r="H134" s="282"/>
      <c r="I134" s="359"/>
      <c r="J134" s="348" t="e">
        <f>#N/A</f>
        <v>#N/A</v>
      </c>
      <c r="K134" s="348" t="e">
        <f>#N/A</f>
        <v>#N/A</v>
      </c>
      <c r="L134" s="349"/>
      <c r="M134" s="105"/>
      <c r="N134" s="105"/>
      <c r="O134" s="105"/>
    </row>
    <row r="135" spans="1:15" ht="12">
      <c r="A135" s="179" t="s">
        <v>338</v>
      </c>
      <c r="B135" s="135" t="s">
        <v>339</v>
      </c>
      <c r="C135" s="766"/>
      <c r="D135" s="766"/>
      <c r="E135" s="766"/>
      <c r="F135" s="248"/>
      <c r="G135" s="456"/>
      <c r="H135" s="282"/>
      <c r="I135" s="359"/>
      <c r="J135" s="348" t="e">
        <f>#N/A</f>
        <v>#N/A</v>
      </c>
      <c r="K135" s="348" t="e">
        <f>#N/A</f>
        <v>#N/A</v>
      </c>
      <c r="L135" s="349"/>
      <c r="M135" s="105"/>
      <c r="N135" s="105"/>
      <c r="O135" s="105"/>
    </row>
    <row r="136" spans="1:15" ht="12">
      <c r="A136" s="179" t="s">
        <v>340</v>
      </c>
      <c r="B136" s="135" t="s">
        <v>341</v>
      </c>
      <c r="C136" s="766"/>
      <c r="D136" s="766"/>
      <c r="E136" s="766"/>
      <c r="F136" s="248"/>
      <c r="G136" s="456"/>
      <c r="H136" s="282"/>
      <c r="I136" s="359"/>
      <c r="J136" s="348" t="e">
        <f>#N/A</f>
        <v>#N/A</v>
      </c>
      <c r="K136" s="348" t="e">
        <f>#N/A</f>
        <v>#N/A</v>
      </c>
      <c r="L136" s="349"/>
      <c r="M136" s="105"/>
      <c r="N136" s="105"/>
      <c r="O136" s="105"/>
    </row>
    <row r="137" spans="1:15" ht="12">
      <c r="A137" s="179" t="s">
        <v>517</v>
      </c>
      <c r="B137" s="135" t="s">
        <v>343</v>
      </c>
      <c r="C137" s="766"/>
      <c r="D137" s="766"/>
      <c r="E137" s="766"/>
      <c r="F137" s="220">
        <v>5</v>
      </c>
      <c r="G137" s="456"/>
      <c r="H137" s="282"/>
      <c r="I137" s="359"/>
      <c r="J137" s="348" t="e">
        <f>#N/A</f>
        <v>#N/A</v>
      </c>
      <c r="K137" s="348" t="e">
        <f>#N/A</f>
        <v>#N/A</v>
      </c>
      <c r="L137" s="349"/>
      <c r="M137" s="105"/>
      <c r="N137" s="105"/>
      <c r="O137" s="105"/>
    </row>
    <row r="138" spans="1:15" ht="12">
      <c r="A138" s="179" t="s">
        <v>344</v>
      </c>
      <c r="B138" s="135" t="s">
        <v>345</v>
      </c>
      <c r="C138" s="766"/>
      <c r="D138" s="766"/>
      <c r="E138" s="766"/>
      <c r="F138" s="220">
        <v>0</v>
      </c>
      <c r="G138" s="456"/>
      <c r="H138" s="282"/>
      <c r="I138" s="359"/>
      <c r="J138" s="348" t="e">
        <f>#N/A</f>
        <v>#N/A</v>
      </c>
      <c r="K138" s="348" t="e">
        <f>#N/A</f>
        <v>#N/A</v>
      </c>
      <c r="L138" s="349"/>
      <c r="M138" s="105"/>
      <c r="N138" s="105"/>
      <c r="O138" s="105"/>
    </row>
    <row r="139" spans="1:15" ht="12">
      <c r="A139" s="179" t="s">
        <v>314</v>
      </c>
      <c r="B139" s="135" t="s">
        <v>315</v>
      </c>
      <c r="C139" s="766"/>
      <c r="D139" s="766"/>
      <c r="E139" s="766"/>
      <c r="F139" s="220">
        <v>2</v>
      </c>
      <c r="G139" s="145">
        <v>5</v>
      </c>
      <c r="H139" s="284">
        <v>6</v>
      </c>
      <c r="I139" s="359" t="s">
        <v>138</v>
      </c>
      <c r="J139" s="348" t="e">
        <f>#N/A</f>
        <v>#N/A</v>
      </c>
      <c r="K139" s="348" t="e">
        <f>#N/A</f>
        <v>#N/A</v>
      </c>
      <c r="L139" s="349"/>
      <c r="M139" s="105"/>
      <c r="N139" s="105"/>
      <c r="O139" s="105"/>
    </row>
    <row r="140" spans="1:15" ht="12">
      <c r="A140" s="179" t="s">
        <v>346</v>
      </c>
      <c r="B140" s="135"/>
      <c r="C140" s="766"/>
      <c r="D140" s="766"/>
      <c r="E140" s="766"/>
      <c r="F140" s="220">
        <v>2</v>
      </c>
      <c r="G140" s="456"/>
      <c r="H140" s="282"/>
      <c r="I140" s="359"/>
      <c r="J140" s="348" t="e">
        <f>#N/A</f>
        <v>#N/A</v>
      </c>
      <c r="K140" s="348" t="e">
        <f>#N/A</f>
        <v>#N/A</v>
      </c>
      <c r="L140" s="349"/>
      <c r="M140" s="105"/>
      <c r="N140" s="105"/>
      <c r="O140" s="105"/>
    </row>
    <row r="141" spans="1:15" ht="12">
      <c r="A141" s="179" t="s">
        <v>347</v>
      </c>
      <c r="B141" s="135" t="s">
        <v>348</v>
      </c>
      <c r="C141" s="766"/>
      <c r="D141" s="766"/>
      <c r="E141" s="766"/>
      <c r="F141" s="220">
        <v>4</v>
      </c>
      <c r="G141" s="145">
        <v>25</v>
      </c>
      <c r="H141" s="284">
        <v>20</v>
      </c>
      <c r="I141" s="347" t="s">
        <v>135</v>
      </c>
      <c r="J141" s="348" t="e">
        <f>#N/A</f>
        <v>#N/A</v>
      </c>
      <c r="K141" s="348" t="e">
        <f>#N/A</f>
        <v>#N/A</v>
      </c>
      <c r="L141" s="349"/>
      <c r="M141" s="105"/>
      <c r="N141" s="105"/>
      <c r="O141" s="105"/>
    </row>
    <row r="142" spans="1:15" ht="12">
      <c r="A142" s="179" t="s">
        <v>349</v>
      </c>
      <c r="B142" s="135"/>
      <c r="C142" s="766"/>
      <c r="D142" s="766"/>
      <c r="E142" s="766"/>
      <c r="F142" s="220"/>
      <c r="G142" s="456"/>
      <c r="H142" s="282"/>
      <c r="I142" s="359"/>
      <c r="J142" s="348" t="e">
        <f>#N/A</f>
        <v>#N/A</v>
      </c>
      <c r="K142" s="348" t="e">
        <f>#N/A</f>
        <v>#N/A</v>
      </c>
      <c r="L142" s="349"/>
      <c r="M142" s="105"/>
      <c r="N142" s="105"/>
      <c r="O142" s="105"/>
    </row>
    <row r="143" spans="1:15" ht="12">
      <c r="A143" s="179" t="s">
        <v>350</v>
      </c>
      <c r="B143" s="135" t="s">
        <v>351</v>
      </c>
      <c r="C143" s="766"/>
      <c r="D143" s="766"/>
      <c r="E143" s="766"/>
      <c r="F143" s="220">
        <v>6</v>
      </c>
      <c r="G143" s="456"/>
      <c r="H143" s="282"/>
      <c r="I143" s="359"/>
      <c r="J143" s="348" t="e">
        <f>#N/A</f>
        <v>#N/A</v>
      </c>
      <c r="K143" s="348" t="e">
        <f>#N/A</f>
        <v>#N/A</v>
      </c>
      <c r="L143" s="349"/>
      <c r="M143" s="105"/>
      <c r="N143" s="105"/>
      <c r="O143" s="105"/>
    </row>
    <row r="144" spans="1:15" ht="12">
      <c r="A144" s="179" t="s">
        <v>352</v>
      </c>
      <c r="B144" s="135" t="s">
        <v>353</v>
      </c>
      <c r="C144" s="766"/>
      <c r="D144" s="766"/>
      <c r="E144" s="766"/>
      <c r="F144" s="220"/>
      <c r="G144" s="456"/>
      <c r="H144" s="282"/>
      <c r="I144" s="359"/>
      <c r="J144" s="348" t="e">
        <f>#N/A</f>
        <v>#N/A</v>
      </c>
      <c r="K144" s="348" t="e">
        <f>#N/A</f>
        <v>#N/A</v>
      </c>
      <c r="L144" s="349"/>
      <c r="M144" s="105"/>
      <c r="N144" s="105"/>
      <c r="O144" s="105"/>
    </row>
    <row r="145" spans="1:15" ht="12">
      <c r="A145" s="179" t="s">
        <v>319</v>
      </c>
      <c r="B145" s="135" t="s">
        <v>320</v>
      </c>
      <c r="C145" s="766"/>
      <c r="D145" s="766"/>
      <c r="E145" s="766"/>
      <c r="F145" s="220">
        <v>15</v>
      </c>
      <c r="G145" s="145">
        <v>10</v>
      </c>
      <c r="H145" s="284">
        <v>10</v>
      </c>
      <c r="I145" s="359" t="s">
        <v>138</v>
      </c>
      <c r="J145" s="348" t="e">
        <f>#N/A</f>
        <v>#N/A</v>
      </c>
      <c r="K145" s="348" t="e">
        <f>#N/A</f>
        <v>#N/A</v>
      </c>
      <c r="L145" s="349"/>
      <c r="M145" s="105"/>
      <c r="N145" s="105"/>
      <c r="O145" s="105"/>
    </row>
    <row r="146" spans="1:15" ht="12">
      <c r="A146" s="179" t="s">
        <v>354</v>
      </c>
      <c r="B146" s="135" t="s">
        <v>355</v>
      </c>
      <c r="C146" s="766"/>
      <c r="D146" s="766"/>
      <c r="E146" s="766"/>
      <c r="F146" s="220">
        <v>1</v>
      </c>
      <c r="G146" s="456"/>
      <c r="H146" s="282"/>
      <c r="I146" s="359"/>
      <c r="J146" s="348" t="e">
        <f>#N/A</f>
        <v>#N/A</v>
      </c>
      <c r="K146" s="348" t="e">
        <f>#N/A</f>
        <v>#N/A</v>
      </c>
      <c r="L146" s="349"/>
      <c r="M146" s="105"/>
      <c r="N146" s="105"/>
      <c r="O146" s="105"/>
    </row>
    <row r="147" spans="1:15" ht="12">
      <c r="A147" s="179" t="s">
        <v>356</v>
      </c>
      <c r="B147" s="135" t="s">
        <v>357</v>
      </c>
      <c r="C147" s="766"/>
      <c r="D147" s="766"/>
      <c r="E147" s="766"/>
      <c r="F147" s="220">
        <v>2</v>
      </c>
      <c r="G147" s="456"/>
      <c r="H147" s="282"/>
      <c r="I147" s="359"/>
      <c r="J147" s="348" t="e">
        <f>#N/A</f>
        <v>#N/A</v>
      </c>
      <c r="K147" s="348" t="e">
        <f>#N/A</f>
        <v>#N/A</v>
      </c>
      <c r="L147" s="349"/>
      <c r="M147" s="105"/>
      <c r="N147" s="105"/>
      <c r="O147" s="105"/>
    </row>
    <row r="148" spans="1:15" ht="12">
      <c r="A148" s="179" t="s">
        <v>358</v>
      </c>
      <c r="B148" s="135" t="s">
        <v>359</v>
      </c>
      <c r="C148" s="766"/>
      <c r="D148" s="766"/>
      <c r="E148" s="766"/>
      <c r="F148" s="220">
        <v>2</v>
      </c>
      <c r="G148" s="456"/>
      <c r="H148" s="282"/>
      <c r="I148" s="359"/>
      <c r="J148" s="348" t="e">
        <f>#N/A</f>
        <v>#N/A</v>
      </c>
      <c r="K148" s="348" t="e">
        <f>#N/A</f>
        <v>#N/A</v>
      </c>
      <c r="L148" s="349"/>
      <c r="M148" s="105"/>
      <c r="N148" s="105"/>
      <c r="O148" s="105"/>
    </row>
    <row r="149" spans="1:15" ht="12">
      <c r="A149" s="179" t="s">
        <v>360</v>
      </c>
      <c r="B149" s="135" t="s">
        <v>361</v>
      </c>
      <c r="C149" s="766"/>
      <c r="D149" s="766"/>
      <c r="E149" s="766"/>
      <c r="F149" s="248">
        <v>0</v>
      </c>
      <c r="G149" s="456"/>
      <c r="H149" s="282"/>
      <c r="I149" s="359"/>
      <c r="J149" s="348" t="e">
        <f>#N/A</f>
        <v>#N/A</v>
      </c>
      <c r="K149" s="348" t="e">
        <f>#N/A</f>
        <v>#N/A</v>
      </c>
      <c r="L149" s="349"/>
      <c r="M149" s="105"/>
      <c r="N149" s="105"/>
      <c r="O149" s="105"/>
    </row>
    <row r="150" spans="1:15" ht="12">
      <c r="A150" s="179" t="s">
        <v>362</v>
      </c>
      <c r="B150" s="135" t="s">
        <v>510</v>
      </c>
      <c r="C150" s="766"/>
      <c r="D150" s="766"/>
      <c r="E150" s="766"/>
      <c r="F150" s="220">
        <v>5</v>
      </c>
      <c r="G150" s="456"/>
      <c r="H150" s="282"/>
      <c r="I150" s="359"/>
      <c r="J150" s="348" t="e">
        <f>#N/A</f>
        <v>#N/A</v>
      </c>
      <c r="K150" s="348" t="e">
        <f>#N/A</f>
        <v>#N/A</v>
      </c>
      <c r="L150" s="349"/>
      <c r="M150" s="105"/>
      <c r="N150" s="105"/>
      <c r="O150" s="105"/>
    </row>
    <row r="151" spans="1:15" ht="12">
      <c r="A151" s="179" t="s">
        <v>363</v>
      </c>
      <c r="B151" s="135" t="s">
        <v>364</v>
      </c>
      <c r="C151" s="766"/>
      <c r="D151" s="766"/>
      <c r="E151" s="766"/>
      <c r="F151" s="248">
        <v>0</v>
      </c>
      <c r="G151" s="456"/>
      <c r="H151" s="282"/>
      <c r="I151" s="359"/>
      <c r="J151" s="348" t="e">
        <f>#N/A</f>
        <v>#N/A</v>
      </c>
      <c r="K151" s="348" t="e">
        <f>#N/A</f>
        <v>#N/A</v>
      </c>
      <c r="L151" s="349"/>
      <c r="M151" s="105"/>
      <c r="N151" s="105"/>
      <c r="O151" s="105"/>
    </row>
    <row r="152" spans="1:15" ht="12">
      <c r="A152" s="179" t="s">
        <v>365</v>
      </c>
      <c r="B152" s="135" t="s">
        <v>366</v>
      </c>
      <c r="C152" s="766"/>
      <c r="D152" s="766"/>
      <c r="E152" s="766"/>
      <c r="F152" s="220">
        <v>6</v>
      </c>
      <c r="G152" s="456"/>
      <c r="H152" s="282"/>
      <c r="I152" s="359"/>
      <c r="J152" s="348" t="e">
        <f>#N/A</f>
        <v>#N/A</v>
      </c>
      <c r="K152" s="348" t="e">
        <f>#N/A</f>
        <v>#N/A</v>
      </c>
      <c r="L152" s="349"/>
      <c r="M152" s="105"/>
      <c r="N152" s="105"/>
      <c r="O152" s="105"/>
    </row>
    <row r="153" spans="1:15" ht="12">
      <c r="A153" s="179" t="s">
        <v>367</v>
      </c>
      <c r="B153" s="135" t="s">
        <v>368</v>
      </c>
      <c r="C153" s="766"/>
      <c r="D153" s="766"/>
      <c r="E153" s="766"/>
      <c r="F153" s="220">
        <v>2</v>
      </c>
      <c r="G153" s="456"/>
      <c r="H153" s="283"/>
      <c r="I153" s="359"/>
      <c r="J153" s="348" t="e">
        <f>#N/A</f>
        <v>#N/A</v>
      </c>
      <c r="K153" s="348" t="e">
        <f>#N/A</f>
        <v>#N/A</v>
      </c>
      <c r="L153" s="303"/>
      <c r="M153" s="105"/>
      <c r="N153" s="105"/>
      <c r="O153" s="105"/>
    </row>
    <row r="154" spans="1:15" ht="12">
      <c r="A154" s="229" t="s">
        <v>475</v>
      </c>
      <c r="B154" s="230" t="s">
        <v>476</v>
      </c>
      <c r="C154" s="766"/>
      <c r="D154" s="766"/>
      <c r="E154" s="766"/>
      <c r="F154" s="220">
        <v>4</v>
      </c>
      <c r="G154" s="145">
        <v>2</v>
      </c>
      <c r="H154" s="248"/>
      <c r="I154" s="359" t="s">
        <v>138</v>
      </c>
      <c r="J154" s="348" t="e">
        <f>#N/A</f>
        <v>#N/A</v>
      </c>
      <c r="K154" s="348" t="e">
        <f>#N/A</f>
        <v>#N/A</v>
      </c>
      <c r="L154" s="349"/>
      <c r="M154" s="105"/>
      <c r="N154" s="105"/>
      <c r="O154" s="105"/>
    </row>
    <row r="155" spans="1:23" ht="13.5">
      <c r="A155" s="180"/>
      <c r="B155" s="132"/>
      <c r="C155" s="181"/>
      <c r="D155" s="181"/>
      <c r="E155" s="181"/>
      <c r="F155" s="181"/>
      <c r="G155" s="181"/>
      <c r="H155" s="244"/>
      <c r="I155" s="359"/>
      <c r="J155" s="348" t="e">
        <f>#N/A</f>
        <v>#N/A</v>
      </c>
      <c r="K155" s="348" t="e">
        <f>#N/A</f>
        <v>#N/A</v>
      </c>
      <c r="L155" s="349"/>
      <c r="M155" s="105"/>
      <c r="N155" s="105"/>
      <c r="O155" s="105"/>
      <c r="U155" s="143"/>
      <c r="V155" s="143"/>
      <c r="W155" s="143"/>
    </row>
    <row r="156" spans="1:23" s="143" customFormat="1" ht="13.5">
      <c r="A156" s="179" t="s">
        <v>369</v>
      </c>
      <c r="B156" s="135" t="s">
        <v>370</v>
      </c>
      <c r="C156" s="725">
        <v>248</v>
      </c>
      <c r="D156" s="725">
        <v>195</v>
      </c>
      <c r="E156" s="725">
        <v>208</v>
      </c>
      <c r="F156" s="725">
        <v>143</v>
      </c>
      <c r="G156" s="145">
        <v>6</v>
      </c>
      <c r="H156" s="255">
        <v>10</v>
      </c>
      <c r="I156" s="359" t="s">
        <v>138</v>
      </c>
      <c r="J156" s="348" t="e">
        <f>#N/A</f>
        <v>#N/A</v>
      </c>
      <c r="K156" s="348" t="e">
        <f>#N/A</f>
        <v>#N/A</v>
      </c>
      <c r="L156" s="349"/>
      <c r="M156" s="118"/>
      <c r="N156" s="118"/>
      <c r="O156" s="118"/>
      <c r="U156"/>
      <c r="V156"/>
      <c r="W156"/>
    </row>
    <row r="157" spans="1:15" ht="13.5">
      <c r="A157" s="182" t="s">
        <v>371</v>
      </c>
      <c r="B157" s="135" t="s">
        <v>372</v>
      </c>
      <c r="C157" s="726"/>
      <c r="D157" s="726"/>
      <c r="E157" s="726"/>
      <c r="F157" s="726"/>
      <c r="G157" s="145">
        <v>3</v>
      </c>
      <c r="H157" s="255">
        <v>6</v>
      </c>
      <c r="I157" s="359" t="s">
        <v>138</v>
      </c>
      <c r="J157" s="348" t="e">
        <f>#N/A</f>
        <v>#N/A</v>
      </c>
      <c r="K157" s="348" t="e">
        <f>#N/A</f>
        <v>#N/A</v>
      </c>
      <c r="L157" s="349"/>
      <c r="M157" s="105"/>
      <c r="N157" s="105"/>
      <c r="O157" s="105"/>
    </row>
    <row r="158" spans="1:15" ht="13.5">
      <c r="A158" s="183" t="s">
        <v>373</v>
      </c>
      <c r="B158" s="135" t="s">
        <v>374</v>
      </c>
      <c r="C158" s="726"/>
      <c r="D158" s="726"/>
      <c r="E158" s="726"/>
      <c r="F158" s="726"/>
      <c r="G158" s="145">
        <v>4</v>
      </c>
      <c r="H158" s="255">
        <v>4</v>
      </c>
      <c r="I158" s="359" t="s">
        <v>138</v>
      </c>
      <c r="J158" s="348" t="e">
        <f>#N/A</f>
        <v>#N/A</v>
      </c>
      <c r="K158" s="348" t="e">
        <f>#N/A</f>
        <v>#N/A</v>
      </c>
      <c r="L158" s="349"/>
      <c r="M158" s="105"/>
      <c r="N158" s="105"/>
      <c r="O158" s="105"/>
    </row>
    <row r="159" spans="1:15" ht="13.5">
      <c r="A159" s="179" t="s">
        <v>375</v>
      </c>
      <c r="B159" s="135" t="s">
        <v>376</v>
      </c>
      <c r="C159" s="726"/>
      <c r="D159" s="726"/>
      <c r="E159" s="726"/>
      <c r="F159" s="726"/>
      <c r="G159" s="145">
        <v>15</v>
      </c>
      <c r="H159" s="255">
        <v>17</v>
      </c>
      <c r="I159" s="359" t="s">
        <v>138</v>
      </c>
      <c r="J159" s="348" t="e">
        <f>#N/A</f>
        <v>#N/A</v>
      </c>
      <c r="K159" s="348" t="e">
        <f>#N/A</f>
        <v>#N/A</v>
      </c>
      <c r="L159" s="349"/>
      <c r="M159" s="105"/>
      <c r="N159" s="105"/>
      <c r="O159" s="105"/>
    </row>
    <row r="160" spans="1:15" ht="13.5">
      <c r="A160" s="179" t="s">
        <v>377</v>
      </c>
      <c r="B160" s="135" t="s">
        <v>378</v>
      </c>
      <c r="C160" s="726"/>
      <c r="D160" s="726"/>
      <c r="E160" s="726"/>
      <c r="F160" s="726"/>
      <c r="G160" s="145">
        <v>3</v>
      </c>
      <c r="H160" s="244"/>
      <c r="I160" s="359" t="s">
        <v>138</v>
      </c>
      <c r="J160" s="348" t="e">
        <f>#N/A</f>
        <v>#N/A</v>
      </c>
      <c r="K160" s="348" t="e">
        <f>#N/A</f>
        <v>#N/A</v>
      </c>
      <c r="L160" s="349"/>
      <c r="M160" s="105"/>
      <c r="N160" s="105"/>
      <c r="O160" s="105"/>
    </row>
    <row r="161" spans="1:15" ht="13.5">
      <c r="A161" s="179" t="s">
        <v>379</v>
      </c>
      <c r="B161" s="135" t="s">
        <v>380</v>
      </c>
      <c r="C161" s="726"/>
      <c r="D161" s="726"/>
      <c r="E161" s="726"/>
      <c r="F161" s="726"/>
      <c r="G161" s="145">
        <v>7</v>
      </c>
      <c r="H161" s="255">
        <v>9</v>
      </c>
      <c r="I161" s="359" t="s">
        <v>138</v>
      </c>
      <c r="J161" s="348" t="e">
        <f>#N/A</f>
        <v>#N/A</v>
      </c>
      <c r="K161" s="348" t="e">
        <f>#N/A</f>
        <v>#N/A</v>
      </c>
      <c r="L161" s="349"/>
      <c r="M161" s="105"/>
      <c r="N161" s="105"/>
      <c r="O161" s="105"/>
    </row>
    <row r="162" spans="1:15" ht="13.5">
      <c r="A162" s="179" t="s">
        <v>381</v>
      </c>
      <c r="B162" s="135" t="s">
        <v>382</v>
      </c>
      <c r="C162" s="726"/>
      <c r="D162" s="726"/>
      <c r="E162" s="726"/>
      <c r="F162" s="726"/>
      <c r="G162" s="145">
        <v>4</v>
      </c>
      <c r="H162" s="255">
        <v>4</v>
      </c>
      <c r="I162" s="359" t="s">
        <v>138</v>
      </c>
      <c r="J162" s="348" t="e">
        <f>#N/A</f>
        <v>#N/A</v>
      </c>
      <c r="K162" s="348" t="e">
        <f>#N/A</f>
        <v>#N/A</v>
      </c>
      <c r="L162" s="349"/>
      <c r="M162" s="105"/>
      <c r="N162" s="105"/>
      <c r="O162" s="105"/>
    </row>
    <row r="163" spans="1:15" ht="13.5">
      <c r="A163" s="179" t="s">
        <v>383</v>
      </c>
      <c r="B163" s="135" t="s">
        <v>384</v>
      </c>
      <c r="C163" s="726"/>
      <c r="D163" s="726"/>
      <c r="E163" s="726"/>
      <c r="F163" s="726"/>
      <c r="G163" s="145">
        <v>11</v>
      </c>
      <c r="H163" s="255">
        <v>18</v>
      </c>
      <c r="I163" s="359" t="s">
        <v>138</v>
      </c>
      <c r="J163" s="348" t="e">
        <f>#N/A</f>
        <v>#N/A</v>
      </c>
      <c r="K163" s="348" t="e">
        <f>#N/A</f>
        <v>#N/A</v>
      </c>
      <c r="L163" s="349"/>
      <c r="M163" s="105"/>
      <c r="N163" s="105"/>
      <c r="O163" s="105"/>
    </row>
    <row r="164" spans="1:15" ht="13.5">
      <c r="A164" s="179" t="s">
        <v>385</v>
      </c>
      <c r="B164" s="135"/>
      <c r="C164" s="726"/>
      <c r="D164" s="726"/>
      <c r="E164" s="726"/>
      <c r="F164" s="726"/>
      <c r="G164" s="146"/>
      <c r="H164" s="255">
        <v>4</v>
      </c>
      <c r="I164" s="359"/>
      <c r="J164" s="348" t="e">
        <f>#N/A</f>
        <v>#N/A</v>
      </c>
      <c r="K164" s="348" t="e">
        <f>#N/A</f>
        <v>#N/A</v>
      </c>
      <c r="L164" s="349"/>
      <c r="M164" s="105"/>
      <c r="N164" s="105"/>
      <c r="O164" s="105"/>
    </row>
    <row r="165" spans="1:15" ht="13.5">
      <c r="A165" s="179" t="s">
        <v>386</v>
      </c>
      <c r="B165" s="135" t="s">
        <v>387</v>
      </c>
      <c r="C165" s="726"/>
      <c r="D165" s="726"/>
      <c r="E165" s="726"/>
      <c r="F165" s="726"/>
      <c r="G165" s="145"/>
      <c r="H165" s="244"/>
      <c r="I165" s="359"/>
      <c r="J165" s="348" t="e">
        <f>#N/A</f>
        <v>#N/A</v>
      </c>
      <c r="K165" s="348" t="e">
        <f>#N/A</f>
        <v>#N/A</v>
      </c>
      <c r="L165" s="349"/>
      <c r="M165" s="105"/>
      <c r="N165" s="105"/>
      <c r="O165" s="105"/>
    </row>
    <row r="166" spans="1:15" ht="13.5">
      <c r="A166" s="179" t="s">
        <v>388</v>
      </c>
      <c r="B166" s="135" t="s">
        <v>389</v>
      </c>
      <c r="C166" s="726"/>
      <c r="D166" s="726"/>
      <c r="E166" s="726"/>
      <c r="F166" s="726"/>
      <c r="G166" s="145">
        <v>9</v>
      </c>
      <c r="H166" s="255">
        <v>9</v>
      </c>
      <c r="I166" s="359" t="s">
        <v>138</v>
      </c>
      <c r="J166" s="348" t="e">
        <f>#N/A</f>
        <v>#N/A</v>
      </c>
      <c r="K166" s="348" t="e">
        <f>#N/A</f>
        <v>#N/A</v>
      </c>
      <c r="L166" s="349"/>
      <c r="M166" s="105"/>
      <c r="N166" s="105"/>
      <c r="O166" s="105"/>
    </row>
    <row r="167" spans="1:15" ht="13.5">
      <c r="A167" s="179" t="s">
        <v>390</v>
      </c>
      <c r="B167" s="135" t="s">
        <v>391</v>
      </c>
      <c r="C167" s="726"/>
      <c r="D167" s="726"/>
      <c r="E167" s="726"/>
      <c r="F167" s="726"/>
      <c r="G167" s="145">
        <v>8</v>
      </c>
      <c r="H167" s="255">
        <v>22</v>
      </c>
      <c r="I167" s="359" t="s">
        <v>138</v>
      </c>
      <c r="J167" s="348" t="e">
        <f>#N/A</f>
        <v>#N/A</v>
      </c>
      <c r="K167" s="348" t="e">
        <f>#N/A</f>
        <v>#N/A</v>
      </c>
      <c r="L167" s="349"/>
      <c r="M167" s="105"/>
      <c r="N167" s="105"/>
      <c r="O167" s="105"/>
    </row>
    <row r="168" spans="1:15" ht="13.5">
      <c r="A168" s="179" t="s">
        <v>489</v>
      </c>
      <c r="B168" s="135" t="s">
        <v>490</v>
      </c>
      <c r="C168" s="727"/>
      <c r="D168" s="727"/>
      <c r="E168" s="727"/>
      <c r="F168" s="727"/>
      <c r="G168" s="145">
        <v>4</v>
      </c>
      <c r="H168" s="255">
        <v>5</v>
      </c>
      <c r="I168" s="359" t="s">
        <v>138</v>
      </c>
      <c r="J168" s="348" t="e">
        <f>#N/A</f>
        <v>#N/A</v>
      </c>
      <c r="K168" s="348" t="e">
        <f>#N/A</f>
        <v>#N/A</v>
      </c>
      <c r="L168" s="349"/>
      <c r="M168" s="105"/>
      <c r="N168" s="105"/>
      <c r="O168" s="105"/>
    </row>
    <row r="169" spans="1:15" ht="12">
      <c r="A169" s="131"/>
      <c r="B169" s="184" t="s">
        <v>330</v>
      </c>
      <c r="C169" s="148">
        <f>SUM(C132:C167)</f>
        <v>324</v>
      </c>
      <c r="D169" s="148">
        <f>SUM(D132:D167)</f>
        <v>257</v>
      </c>
      <c r="E169" s="148">
        <f>SUM(E132:E167)</f>
        <v>278</v>
      </c>
      <c r="F169" s="148">
        <f>SUM(F132:F167)</f>
        <v>202</v>
      </c>
      <c r="G169" s="148">
        <f>SUM(G132:G168)</f>
        <v>116</v>
      </c>
      <c r="H169" s="148">
        <f>SUM(H132:H168)</f>
        <v>144</v>
      </c>
      <c r="I169" s="361"/>
      <c r="J169" s="348" t="e">
        <f>#N/A</f>
        <v>#N/A</v>
      </c>
      <c r="K169" s="348" t="e">
        <f>#N/A</f>
        <v>#N/A</v>
      </c>
      <c r="L169" s="349"/>
      <c r="M169" s="105"/>
      <c r="N169" s="105"/>
      <c r="O169" s="105"/>
    </row>
    <row r="170" spans="1:15" ht="12">
      <c r="A170" s="103"/>
      <c r="B170" s="149"/>
      <c r="C170" s="297"/>
      <c r="D170" s="297"/>
      <c r="E170" s="297"/>
      <c r="F170" s="297"/>
      <c r="G170" s="168"/>
      <c r="H170" s="298"/>
      <c r="I170" s="359"/>
      <c r="J170" s="348" t="e">
        <f>#N/A</f>
        <v>#N/A</v>
      </c>
      <c r="K170" s="348" t="e">
        <f>#N/A</f>
        <v>#N/A</v>
      </c>
      <c r="L170" s="349"/>
      <c r="M170" s="105"/>
      <c r="N170" s="105"/>
      <c r="O170" s="105"/>
    </row>
    <row r="171" spans="1:15" ht="15" customHeight="1">
      <c r="A171" s="735" t="s">
        <v>392</v>
      </c>
      <c r="B171" s="736"/>
      <c r="C171" s="332" t="s">
        <v>87</v>
      </c>
      <c r="D171" s="332" t="s">
        <v>88</v>
      </c>
      <c r="E171" s="332" t="s">
        <v>89</v>
      </c>
      <c r="F171" s="332" t="s">
        <v>90</v>
      </c>
      <c r="G171" s="332" t="s">
        <v>17</v>
      </c>
      <c r="H171" s="245" t="s">
        <v>134</v>
      </c>
      <c r="I171" s="362"/>
      <c r="J171" s="348" t="e">
        <f>#N/A</f>
        <v>#N/A</v>
      </c>
      <c r="K171" s="348" t="e">
        <f>#N/A</f>
        <v>#N/A</v>
      </c>
      <c r="L171" s="349"/>
      <c r="M171" s="105"/>
      <c r="N171" s="105"/>
      <c r="O171" s="105"/>
    </row>
    <row r="172" spans="1:15" ht="15" customHeight="1">
      <c r="A172" s="108" t="s">
        <v>393</v>
      </c>
      <c r="B172" s="135" t="s">
        <v>394</v>
      </c>
      <c r="C172" s="189">
        <v>4</v>
      </c>
      <c r="D172" s="146">
        <v>0</v>
      </c>
      <c r="E172" s="190">
        <v>3</v>
      </c>
      <c r="F172" s="145">
        <v>4</v>
      </c>
      <c r="G172" s="456"/>
      <c r="H172" s="285"/>
      <c r="I172" s="362"/>
      <c r="J172" s="348" t="e">
        <f>#N/A</f>
        <v>#N/A</v>
      </c>
      <c r="K172" s="348" t="e">
        <f>#N/A</f>
        <v>#N/A</v>
      </c>
      <c r="L172" s="349"/>
      <c r="M172" s="105"/>
      <c r="N172" s="105"/>
      <c r="O172" s="105"/>
    </row>
    <row r="173" spans="1:15" ht="12.75" customHeight="1">
      <c r="A173" s="108" t="s">
        <v>395</v>
      </c>
      <c r="B173" s="135"/>
      <c r="C173" s="189">
        <v>10</v>
      </c>
      <c r="D173" s="145">
        <v>10</v>
      </c>
      <c r="E173" s="190">
        <v>16</v>
      </c>
      <c r="F173" s="145">
        <v>16</v>
      </c>
      <c r="G173" s="456"/>
      <c r="H173" s="288">
        <v>5</v>
      </c>
      <c r="I173" s="362"/>
      <c r="J173" s="348" t="e">
        <f>#N/A</f>
        <v>#N/A</v>
      </c>
      <c r="K173" s="348" t="e">
        <f>#N/A</f>
        <v>#N/A</v>
      </c>
      <c r="L173" s="349"/>
      <c r="M173" s="105"/>
      <c r="N173" s="105"/>
      <c r="O173" s="105"/>
    </row>
    <row r="174" spans="1:15" ht="12.75" customHeight="1">
      <c r="A174" s="108" t="s">
        <v>396</v>
      </c>
      <c r="B174" s="135"/>
      <c r="C174" s="189">
        <v>12</v>
      </c>
      <c r="D174" s="145">
        <v>12</v>
      </c>
      <c r="E174" s="190">
        <v>18</v>
      </c>
      <c r="F174" s="145">
        <v>18</v>
      </c>
      <c r="G174" s="456"/>
      <c r="H174" s="286"/>
      <c r="I174" s="362"/>
      <c r="J174" s="348" t="e">
        <f>#N/A</f>
        <v>#N/A</v>
      </c>
      <c r="K174" s="348" t="e">
        <f>#N/A</f>
        <v>#N/A</v>
      </c>
      <c r="L174" s="349"/>
      <c r="M174" s="105"/>
      <c r="N174" s="105"/>
      <c r="O174" s="105"/>
    </row>
    <row r="175" spans="1:15" ht="12.75" customHeight="1">
      <c r="A175" s="108" t="s">
        <v>397</v>
      </c>
      <c r="B175" s="135" t="s">
        <v>398</v>
      </c>
      <c r="C175" s="189">
        <v>20</v>
      </c>
      <c r="D175" s="145">
        <v>10</v>
      </c>
      <c r="E175" s="190">
        <v>5</v>
      </c>
      <c r="F175" s="145">
        <v>15</v>
      </c>
      <c r="G175" s="456"/>
      <c r="H175" s="288">
        <v>10</v>
      </c>
      <c r="I175" s="362"/>
      <c r="J175" s="348" t="e">
        <f>#N/A</f>
        <v>#N/A</v>
      </c>
      <c r="K175" s="348" t="e">
        <f>#N/A</f>
        <v>#N/A</v>
      </c>
      <c r="L175" s="349"/>
      <c r="M175" s="105"/>
      <c r="N175" s="105"/>
      <c r="O175" s="105"/>
    </row>
    <row r="176" spans="1:15" ht="12.75" customHeight="1">
      <c r="A176" s="108" t="s">
        <v>399</v>
      </c>
      <c r="B176" s="135" t="s">
        <v>400</v>
      </c>
      <c r="C176" s="189">
        <v>15</v>
      </c>
      <c r="D176" s="145">
        <v>15</v>
      </c>
      <c r="E176" s="190">
        <v>22</v>
      </c>
      <c r="F176" s="145">
        <v>8</v>
      </c>
      <c r="G176" s="456"/>
      <c r="H176" s="286"/>
      <c r="I176" s="362"/>
      <c r="J176" s="348" t="e">
        <f>#N/A</f>
        <v>#N/A</v>
      </c>
      <c r="K176" s="348" t="e">
        <f>#N/A</f>
        <v>#N/A</v>
      </c>
      <c r="L176" s="349"/>
      <c r="M176" s="105"/>
      <c r="N176" s="105"/>
      <c r="O176" s="105"/>
    </row>
    <row r="177" spans="1:15" ht="12.75" customHeight="1">
      <c r="A177" s="108" t="s">
        <v>401</v>
      </c>
      <c r="B177" s="135" t="s">
        <v>402</v>
      </c>
      <c r="C177" s="145">
        <v>1</v>
      </c>
      <c r="D177" s="145">
        <v>12</v>
      </c>
      <c r="E177" s="145"/>
      <c r="F177" s="146"/>
      <c r="G177" s="456"/>
      <c r="H177" s="286"/>
      <c r="I177" s="362"/>
      <c r="J177" s="348" t="e">
        <f>#N/A</f>
        <v>#N/A</v>
      </c>
      <c r="K177" s="348" t="e">
        <f>#N/A</f>
        <v>#N/A</v>
      </c>
      <c r="L177" s="349"/>
      <c r="M177" s="105"/>
      <c r="N177" s="105"/>
      <c r="O177" s="105"/>
    </row>
    <row r="178" spans="1:15" ht="12.75" customHeight="1">
      <c r="A178" s="108" t="s">
        <v>403</v>
      </c>
      <c r="B178" s="135" t="s">
        <v>404</v>
      </c>
      <c r="C178" s="145">
        <v>7</v>
      </c>
      <c r="D178" s="145">
        <v>3</v>
      </c>
      <c r="E178" s="145">
        <v>4</v>
      </c>
      <c r="F178" s="145">
        <v>5</v>
      </c>
      <c r="G178" s="456"/>
      <c r="H178" s="286"/>
      <c r="I178" s="362"/>
      <c r="J178" s="348" t="e">
        <f>#N/A</f>
        <v>#N/A</v>
      </c>
      <c r="K178" s="348" t="e">
        <f>#N/A</f>
        <v>#N/A</v>
      </c>
      <c r="L178" s="349"/>
      <c r="M178" s="105"/>
      <c r="N178" s="105"/>
      <c r="O178" s="105"/>
    </row>
    <row r="179" spans="1:15" ht="12.75" customHeight="1">
      <c r="A179" s="108" t="s">
        <v>405</v>
      </c>
      <c r="B179" s="135" t="s">
        <v>406</v>
      </c>
      <c r="C179" s="145">
        <v>25</v>
      </c>
      <c r="D179" s="145">
        <v>25</v>
      </c>
      <c r="E179" s="145">
        <v>25</v>
      </c>
      <c r="F179" s="145">
        <v>25</v>
      </c>
      <c r="G179" s="456"/>
      <c r="H179" s="286"/>
      <c r="I179" s="362"/>
      <c r="J179" s="348" t="e">
        <f>#N/A</f>
        <v>#N/A</v>
      </c>
      <c r="K179" s="348" t="e">
        <f>#N/A</f>
        <v>#N/A</v>
      </c>
      <c r="L179" s="349"/>
      <c r="M179" s="105"/>
      <c r="N179" s="105"/>
      <c r="O179" s="105"/>
    </row>
    <row r="180" spans="1:15" ht="12.75" customHeight="1">
      <c r="A180" s="108" t="s">
        <v>407</v>
      </c>
      <c r="B180" s="135" t="s">
        <v>408</v>
      </c>
      <c r="C180" s="145">
        <v>8</v>
      </c>
      <c r="D180" s="145">
        <v>8</v>
      </c>
      <c r="E180" s="145">
        <v>8</v>
      </c>
      <c r="F180" s="145">
        <v>3</v>
      </c>
      <c r="G180" s="456"/>
      <c r="H180" s="286"/>
      <c r="I180" s="362"/>
      <c r="J180" s="348" t="e">
        <f>#N/A</f>
        <v>#N/A</v>
      </c>
      <c r="K180" s="348" t="e">
        <f>#N/A</f>
        <v>#N/A</v>
      </c>
      <c r="L180" s="349"/>
      <c r="M180" s="105"/>
      <c r="N180" s="105"/>
      <c r="O180" s="105"/>
    </row>
    <row r="181" spans="1:15" ht="12.75" customHeight="1">
      <c r="A181" s="108" t="s">
        <v>409</v>
      </c>
      <c r="B181" s="135" t="s">
        <v>410</v>
      </c>
      <c r="C181" s="145">
        <v>10</v>
      </c>
      <c r="D181" s="145">
        <v>10</v>
      </c>
      <c r="E181" s="145">
        <v>20</v>
      </c>
      <c r="F181" s="145">
        <v>20</v>
      </c>
      <c r="G181" s="456"/>
      <c r="H181" s="286"/>
      <c r="I181" s="362"/>
      <c r="J181" s="348" t="e">
        <f>#N/A</f>
        <v>#N/A</v>
      </c>
      <c r="K181" s="348" t="e">
        <f>#N/A</f>
        <v>#N/A</v>
      </c>
      <c r="L181" s="349"/>
      <c r="M181" s="105"/>
      <c r="N181" s="105"/>
      <c r="O181" s="105"/>
    </row>
    <row r="182" spans="1:15" ht="12.75" customHeight="1">
      <c r="A182" s="108" t="s">
        <v>411</v>
      </c>
      <c r="B182" s="135" t="s">
        <v>412</v>
      </c>
      <c r="C182" s="145">
        <v>10</v>
      </c>
      <c r="D182" s="145">
        <v>10</v>
      </c>
      <c r="E182" s="145">
        <v>10</v>
      </c>
      <c r="F182" s="145">
        <v>10</v>
      </c>
      <c r="G182" s="456"/>
      <c r="H182" s="286"/>
      <c r="I182" s="362"/>
      <c r="J182" s="348" t="e">
        <f>#N/A</f>
        <v>#N/A</v>
      </c>
      <c r="K182" s="348" t="e">
        <f>#N/A</f>
        <v>#N/A</v>
      </c>
      <c r="L182" s="349"/>
      <c r="M182" s="105"/>
      <c r="N182" s="105"/>
      <c r="O182" s="105"/>
    </row>
    <row r="183" spans="1:15" ht="12.75" customHeight="1">
      <c r="A183" s="108" t="s">
        <v>321</v>
      </c>
      <c r="B183" s="124" t="s">
        <v>322</v>
      </c>
      <c r="C183" s="189">
        <v>25</v>
      </c>
      <c r="D183" s="145">
        <v>20</v>
      </c>
      <c r="E183" s="190">
        <v>25</v>
      </c>
      <c r="F183" s="145">
        <v>20</v>
      </c>
      <c r="G183" s="456">
        <v>5</v>
      </c>
      <c r="H183" s="286"/>
      <c r="I183" s="365" t="s">
        <v>138</v>
      </c>
      <c r="J183" s="348" t="e">
        <f>#N/A</f>
        <v>#N/A</v>
      </c>
      <c r="K183" s="348" t="e">
        <f>#N/A</f>
        <v>#N/A</v>
      </c>
      <c r="L183" s="349"/>
      <c r="M183" s="105"/>
      <c r="N183" s="105"/>
      <c r="O183" s="105"/>
    </row>
    <row r="184" spans="1:15" ht="12.75" customHeight="1">
      <c r="A184" s="108" t="s">
        <v>413</v>
      </c>
      <c r="B184" s="124" t="s">
        <v>414</v>
      </c>
      <c r="C184" s="189">
        <v>8</v>
      </c>
      <c r="D184" s="145">
        <v>12</v>
      </c>
      <c r="E184" s="190">
        <v>6</v>
      </c>
      <c r="F184" s="137"/>
      <c r="G184" s="456"/>
      <c r="H184" s="287"/>
      <c r="I184" s="362"/>
      <c r="J184" s="348" t="e">
        <f>#N/A</f>
        <v>#N/A</v>
      </c>
      <c r="K184" s="348" t="e">
        <f>#N/A</f>
        <v>#N/A</v>
      </c>
      <c r="L184" s="349"/>
      <c r="M184" s="105"/>
      <c r="N184" s="105"/>
      <c r="O184" s="105"/>
    </row>
    <row r="185" spans="1:15" ht="12">
      <c r="A185" s="188"/>
      <c r="B185" s="184" t="s">
        <v>330</v>
      </c>
      <c r="C185" s="148" t="e">
        <f>#N/A</f>
        <v>#N/A</v>
      </c>
      <c r="D185" s="148" t="e">
        <f>#N/A</f>
        <v>#N/A</v>
      </c>
      <c r="E185" s="148" t="e">
        <f>#N/A</f>
        <v>#N/A</v>
      </c>
      <c r="F185" s="148">
        <f>SUM(F172:F184)</f>
        <v>144</v>
      </c>
      <c r="G185" s="148" t="e">
        <f>#N/A</f>
        <v>#N/A</v>
      </c>
      <c r="H185" s="148" t="e">
        <f>#N/A</f>
        <v>#N/A</v>
      </c>
      <c r="I185" s="364"/>
      <c r="J185" s="348" t="e">
        <f>#N/A</f>
        <v>#N/A</v>
      </c>
      <c r="K185" s="348" t="e">
        <f>#N/A</f>
        <v>#N/A</v>
      </c>
      <c r="L185" s="303"/>
      <c r="M185" s="105"/>
      <c r="N185" s="105"/>
      <c r="O185" s="105"/>
    </row>
    <row r="186" spans="1:15" ht="15">
      <c r="A186" s="713" t="s">
        <v>415</v>
      </c>
      <c r="B186" s="714"/>
      <c r="C186" s="151"/>
      <c r="D186" s="456"/>
      <c r="E186" s="156"/>
      <c r="F186" s="456"/>
      <c r="G186" s="110"/>
      <c r="H186" s="295"/>
      <c r="I186" s="362"/>
      <c r="J186" s="348" t="e">
        <f>#N/A</f>
        <v>#N/A</v>
      </c>
      <c r="K186" s="348" t="e">
        <f>#N/A</f>
        <v>#N/A</v>
      </c>
      <c r="L186" s="349"/>
      <c r="M186" s="105"/>
      <c r="N186" s="105"/>
      <c r="O186" s="105"/>
    </row>
    <row r="187" spans="1:15" ht="13.5">
      <c r="A187" s="108" t="s">
        <v>416</v>
      </c>
      <c r="B187" s="124" t="s">
        <v>417</v>
      </c>
      <c r="C187" s="225">
        <v>50</v>
      </c>
      <c r="D187" s="218">
        <v>40</v>
      </c>
      <c r="E187" s="226">
        <v>40</v>
      </c>
      <c r="F187" s="218">
        <v>25</v>
      </c>
      <c r="G187" s="110"/>
      <c r="H187" s="285"/>
      <c r="I187" s="365"/>
      <c r="J187" s="348" t="e">
        <f>#N/A</f>
        <v>#N/A</v>
      </c>
      <c r="K187" s="348" t="e">
        <f>#N/A</f>
        <v>#N/A</v>
      </c>
      <c r="L187" s="349"/>
      <c r="M187" s="105"/>
      <c r="N187" s="105"/>
      <c r="O187" s="105"/>
    </row>
    <row r="188" spans="1:15" ht="13.5">
      <c r="A188" s="108" t="s">
        <v>418</v>
      </c>
      <c r="B188" s="124" t="s">
        <v>419</v>
      </c>
      <c r="C188" s="225">
        <v>30</v>
      </c>
      <c r="D188" s="218">
        <v>20</v>
      </c>
      <c r="E188" s="226">
        <v>25</v>
      </c>
      <c r="F188" s="218">
        <v>20</v>
      </c>
      <c r="G188" s="110"/>
      <c r="H188" s="286"/>
      <c r="I188" s="365"/>
      <c r="J188" s="348" t="e">
        <f>#N/A</f>
        <v>#N/A</v>
      </c>
      <c r="K188" s="348" t="e">
        <f>#N/A</f>
        <v>#N/A</v>
      </c>
      <c r="L188" s="349"/>
      <c r="M188" s="116"/>
      <c r="N188" s="116"/>
      <c r="O188" s="116"/>
    </row>
    <row r="189" spans="1:15" ht="12.75" customHeight="1">
      <c r="A189" s="108" t="s">
        <v>420</v>
      </c>
      <c r="B189" s="124" t="s">
        <v>421</v>
      </c>
      <c r="C189" s="225">
        <v>15</v>
      </c>
      <c r="D189" s="218">
        <v>15</v>
      </c>
      <c r="E189" s="226">
        <v>15</v>
      </c>
      <c r="F189" s="218"/>
      <c r="G189" s="110"/>
      <c r="H189" s="286"/>
      <c r="I189" s="365"/>
      <c r="J189" s="348" t="e">
        <f>#N/A</f>
        <v>#N/A</v>
      </c>
      <c r="K189" s="348" t="e">
        <f>#N/A</f>
        <v>#N/A</v>
      </c>
      <c r="L189" s="349"/>
      <c r="M189" s="105"/>
      <c r="N189" s="105"/>
      <c r="O189" s="105"/>
    </row>
    <row r="190" spans="1:15" ht="12.75" customHeight="1">
      <c r="A190" s="108" t="s">
        <v>422</v>
      </c>
      <c r="B190" s="124" t="s">
        <v>423</v>
      </c>
      <c r="C190" s="225">
        <v>15</v>
      </c>
      <c r="D190" s="218">
        <v>10</v>
      </c>
      <c r="E190" s="226">
        <v>35</v>
      </c>
      <c r="F190" s="218">
        <v>15</v>
      </c>
      <c r="G190" s="456"/>
      <c r="H190" s="288">
        <v>10</v>
      </c>
      <c r="I190" s="365"/>
      <c r="J190" s="348" t="e">
        <f>#N/A</f>
        <v>#N/A</v>
      </c>
      <c r="K190" s="348" t="e">
        <f>#N/A</f>
        <v>#N/A</v>
      </c>
      <c r="L190" s="349"/>
      <c r="M190" s="105"/>
      <c r="N190" s="105"/>
      <c r="O190" s="105"/>
    </row>
    <row r="191" spans="1:15" ht="12.75" customHeight="1">
      <c r="A191" s="108" t="s">
        <v>424</v>
      </c>
      <c r="B191" s="124" t="s">
        <v>425</v>
      </c>
      <c r="C191" s="225">
        <v>25</v>
      </c>
      <c r="D191" s="218">
        <v>8</v>
      </c>
      <c r="E191" s="226">
        <v>27</v>
      </c>
      <c r="F191" s="218">
        <v>30</v>
      </c>
      <c r="G191" s="110"/>
      <c r="H191" s="286"/>
      <c r="I191" s="365"/>
      <c r="J191" s="348" t="e">
        <f>#N/A</f>
        <v>#N/A</v>
      </c>
      <c r="K191" s="348" t="e">
        <f>#N/A</f>
        <v>#N/A</v>
      </c>
      <c r="L191" s="349"/>
      <c r="M191" s="105"/>
      <c r="N191" s="105"/>
      <c r="O191" s="105"/>
    </row>
    <row r="192" spans="1:15" ht="12.75" customHeight="1">
      <c r="A192" s="144" t="s">
        <v>426</v>
      </c>
      <c r="B192" s="124" t="s">
        <v>427</v>
      </c>
      <c r="C192" s="225">
        <v>5</v>
      </c>
      <c r="D192" s="218">
        <v>14</v>
      </c>
      <c r="E192" s="226">
        <v>10</v>
      </c>
      <c r="F192" s="193"/>
      <c r="G192" s="456"/>
      <c r="H192" s="286"/>
      <c r="I192" s="365"/>
      <c r="J192" s="348" t="e">
        <f>#N/A</f>
        <v>#N/A</v>
      </c>
      <c r="K192" s="348" t="e">
        <f>#N/A</f>
        <v>#N/A</v>
      </c>
      <c r="L192" s="349"/>
      <c r="M192" s="105"/>
      <c r="N192" s="105"/>
      <c r="O192" s="105"/>
    </row>
    <row r="193" spans="1:15" ht="12.75" customHeight="1">
      <c r="A193" s="144" t="s">
        <v>523</v>
      </c>
      <c r="B193" s="124" t="s">
        <v>520</v>
      </c>
      <c r="C193" s="225">
        <v>8</v>
      </c>
      <c r="D193" s="218">
        <v>0</v>
      </c>
      <c r="E193" s="226">
        <v>8</v>
      </c>
      <c r="F193" s="218">
        <v>14</v>
      </c>
      <c r="G193" s="110"/>
      <c r="H193" s="288"/>
      <c r="I193" s="365"/>
      <c r="J193" s="348" t="e">
        <f>#N/A</f>
        <v>#N/A</v>
      </c>
      <c r="K193" s="348" t="e">
        <f>#N/A</f>
        <v>#N/A</v>
      </c>
      <c r="L193" s="303"/>
      <c r="M193" s="105"/>
      <c r="N193" s="105"/>
      <c r="O193" s="105"/>
    </row>
    <row r="194" spans="1:15" ht="12.75" customHeight="1">
      <c r="A194" s="144" t="s">
        <v>508</v>
      </c>
      <c r="B194" s="223" t="s">
        <v>509</v>
      </c>
      <c r="C194" s="189">
        <v>15</v>
      </c>
      <c r="D194" s="145">
        <v>20</v>
      </c>
      <c r="E194" s="190">
        <v>20</v>
      </c>
      <c r="F194" s="145">
        <v>15</v>
      </c>
      <c r="G194" s="456"/>
      <c r="H194" s="286"/>
      <c r="I194" s="458"/>
      <c r="J194" s="348"/>
      <c r="K194" s="348"/>
      <c r="L194" s="303"/>
      <c r="M194" s="105"/>
      <c r="N194" s="105"/>
      <c r="O194" s="105"/>
    </row>
    <row r="195" spans="1:23" ht="12.75" customHeight="1">
      <c r="A195" s="144" t="s">
        <v>308</v>
      </c>
      <c r="B195" s="223" t="s">
        <v>309</v>
      </c>
      <c r="C195" s="189">
        <v>12</v>
      </c>
      <c r="D195" s="145">
        <v>45</v>
      </c>
      <c r="E195" s="190">
        <v>20</v>
      </c>
      <c r="F195" s="145">
        <v>23</v>
      </c>
      <c r="G195" s="217">
        <v>7</v>
      </c>
      <c r="H195" s="288">
        <v>3</v>
      </c>
      <c r="I195" s="458" t="s">
        <v>138</v>
      </c>
      <c r="J195" s="348" t="e">
        <f>#N/A</f>
        <v>#N/A</v>
      </c>
      <c r="K195" s="348" t="e">
        <f>#N/A</f>
        <v>#N/A</v>
      </c>
      <c r="L195" s="349"/>
      <c r="M195" s="105"/>
      <c r="N195" s="105"/>
      <c r="O195" s="105"/>
      <c r="U195" s="143"/>
      <c r="V195" s="143"/>
      <c r="W195" s="143"/>
    </row>
    <row r="196" spans="1:15" s="143" customFormat="1" ht="12.75" customHeight="1">
      <c r="A196" s="108" t="s">
        <v>430</v>
      </c>
      <c r="B196" s="135" t="s">
        <v>431</v>
      </c>
      <c r="C196" s="145">
        <v>30</v>
      </c>
      <c r="D196" s="145">
        <v>36</v>
      </c>
      <c r="E196" s="145">
        <v>28</v>
      </c>
      <c r="F196" s="145">
        <v>4</v>
      </c>
      <c r="G196" s="110"/>
      <c r="H196" s="286"/>
      <c r="I196" s="365"/>
      <c r="J196" s="348" t="e">
        <f>#N/A</f>
        <v>#N/A</v>
      </c>
      <c r="K196" s="348" t="e">
        <f>#N/A</f>
        <v>#N/A</v>
      </c>
      <c r="L196" s="349"/>
      <c r="M196" s="118"/>
      <c r="N196" s="118"/>
      <c r="O196" s="118"/>
    </row>
    <row r="197" spans="1:23" s="143" customFormat="1" ht="12.75" customHeight="1">
      <c r="A197" s="108" t="s">
        <v>432</v>
      </c>
      <c r="B197" s="124" t="s">
        <v>433</v>
      </c>
      <c r="C197" s="225">
        <v>12</v>
      </c>
      <c r="D197" s="218">
        <v>12</v>
      </c>
      <c r="E197" s="226">
        <v>12</v>
      </c>
      <c r="F197" s="193"/>
      <c r="G197" s="110"/>
      <c r="H197" s="286"/>
      <c r="I197" s="365"/>
      <c r="J197" s="348" t="e">
        <f>#N/A</f>
        <v>#N/A</v>
      </c>
      <c r="K197" s="348" t="e">
        <f>#N/A</f>
        <v>#N/A</v>
      </c>
      <c r="L197" s="349"/>
      <c r="M197" s="118"/>
      <c r="N197" s="118"/>
      <c r="O197" s="118"/>
      <c r="U197"/>
      <c r="V197"/>
      <c r="W197"/>
    </row>
    <row r="198" spans="1:15" ht="12.75" customHeight="1">
      <c r="A198" s="108" t="s">
        <v>434</v>
      </c>
      <c r="B198" s="124" t="s">
        <v>435</v>
      </c>
      <c r="C198" s="218">
        <v>20</v>
      </c>
      <c r="D198" s="218">
        <v>10</v>
      </c>
      <c r="E198" s="218">
        <v>20</v>
      </c>
      <c r="F198" s="218">
        <v>10</v>
      </c>
      <c r="G198" s="110"/>
      <c r="H198" s="288">
        <v>10</v>
      </c>
      <c r="I198" s="365"/>
      <c r="J198" s="348" t="e">
        <f>#N/A</f>
        <v>#N/A</v>
      </c>
      <c r="K198" s="348" t="e">
        <f>#N/A</f>
        <v>#N/A</v>
      </c>
      <c r="L198" s="349"/>
      <c r="M198" s="105"/>
      <c r="N198" s="105"/>
      <c r="O198" s="105"/>
    </row>
    <row r="199" spans="1:15" ht="12.75" customHeight="1">
      <c r="A199" s="108" t="s">
        <v>436</v>
      </c>
      <c r="B199" s="124" t="s">
        <v>437</v>
      </c>
      <c r="C199" s="218">
        <v>10</v>
      </c>
      <c r="D199" s="218">
        <v>10</v>
      </c>
      <c r="E199" s="218"/>
      <c r="F199" s="218">
        <v>10</v>
      </c>
      <c r="G199" s="218">
        <v>5</v>
      </c>
      <c r="H199" s="286"/>
      <c r="I199" s="363" t="s">
        <v>135</v>
      </c>
      <c r="J199" s="348" t="e">
        <f>#N/A</f>
        <v>#N/A</v>
      </c>
      <c r="K199" s="348" t="e">
        <f>#N/A</f>
        <v>#N/A</v>
      </c>
      <c r="L199" s="349"/>
      <c r="M199" s="105"/>
      <c r="N199" s="105"/>
      <c r="O199" s="105"/>
    </row>
    <row r="200" spans="1:15" ht="12.75" customHeight="1">
      <c r="A200" s="108" t="s">
        <v>438</v>
      </c>
      <c r="B200" s="124" t="s">
        <v>437</v>
      </c>
      <c r="C200" s="145">
        <v>25</v>
      </c>
      <c r="D200" s="145">
        <v>25</v>
      </c>
      <c r="E200" s="145">
        <v>35</v>
      </c>
      <c r="F200" s="220">
        <v>15</v>
      </c>
      <c r="G200" s="218">
        <v>5</v>
      </c>
      <c r="H200" s="286"/>
      <c r="I200" s="363" t="s">
        <v>135</v>
      </c>
      <c r="J200" s="348" t="e">
        <f>#N/A</f>
        <v>#N/A</v>
      </c>
      <c r="K200" s="348" t="e">
        <f>#N/A</f>
        <v>#N/A</v>
      </c>
      <c r="L200" s="349"/>
      <c r="M200" s="105"/>
      <c r="N200" s="105"/>
      <c r="O200" s="105"/>
    </row>
    <row r="201" spans="1:15" ht="12.75" customHeight="1">
      <c r="A201" s="108" t="s">
        <v>312</v>
      </c>
      <c r="B201" s="124" t="s">
        <v>313</v>
      </c>
      <c r="C201" s="218">
        <v>40</v>
      </c>
      <c r="D201" s="218">
        <v>20</v>
      </c>
      <c r="E201" s="218">
        <v>40</v>
      </c>
      <c r="F201" s="218">
        <v>40</v>
      </c>
      <c r="G201" s="96">
        <v>25</v>
      </c>
      <c r="H201" s="288">
        <v>10</v>
      </c>
      <c r="I201" s="365" t="s">
        <v>138</v>
      </c>
      <c r="J201" s="348" t="e">
        <f>#N/A</f>
        <v>#N/A</v>
      </c>
      <c r="K201" s="348" t="e">
        <f>#N/A</f>
        <v>#N/A</v>
      </c>
      <c r="L201" s="349"/>
      <c r="M201" s="105"/>
      <c r="N201" s="105"/>
      <c r="O201" s="105"/>
    </row>
    <row r="202" spans="1:15" ht="12.75" customHeight="1">
      <c r="A202" s="108" t="s">
        <v>518</v>
      </c>
      <c r="B202" s="124" t="s">
        <v>440</v>
      </c>
      <c r="C202" s="218">
        <v>20</v>
      </c>
      <c r="D202" s="218">
        <v>10</v>
      </c>
      <c r="E202" s="218">
        <v>20</v>
      </c>
      <c r="F202" s="218">
        <v>10</v>
      </c>
      <c r="G202" s="194"/>
      <c r="H202" s="288">
        <v>10</v>
      </c>
      <c r="I202" s="365"/>
      <c r="J202" s="348" t="e">
        <f>#N/A</f>
        <v>#N/A</v>
      </c>
      <c r="K202" s="348" t="e">
        <f>#N/A</f>
        <v>#N/A</v>
      </c>
      <c r="L202" s="349"/>
      <c r="M202" s="105"/>
      <c r="N202" s="105"/>
      <c r="O202" s="105"/>
    </row>
    <row r="203" spans="1:15" ht="12.75" customHeight="1">
      <c r="A203" s="108" t="s">
        <v>519</v>
      </c>
      <c r="B203" s="124" t="s">
        <v>507</v>
      </c>
      <c r="C203" s="218">
        <v>20</v>
      </c>
      <c r="D203" s="218">
        <v>15</v>
      </c>
      <c r="E203" s="218">
        <v>20</v>
      </c>
      <c r="F203" s="218">
        <v>15</v>
      </c>
      <c r="G203" s="194"/>
      <c r="H203" s="286"/>
      <c r="I203" s="365"/>
      <c r="J203" s="348"/>
      <c r="K203" s="348"/>
      <c r="L203" s="349"/>
      <c r="M203" s="105"/>
      <c r="N203" s="105"/>
      <c r="O203" s="105"/>
    </row>
    <row r="204" spans="1:15" ht="12.75" customHeight="1">
      <c r="A204" s="108" t="s">
        <v>441</v>
      </c>
      <c r="B204" s="135" t="s">
        <v>442</v>
      </c>
      <c r="C204" s="218">
        <v>12</v>
      </c>
      <c r="D204" s="218">
        <v>12</v>
      </c>
      <c r="E204" s="218">
        <v>12</v>
      </c>
      <c r="F204" s="218">
        <v>6</v>
      </c>
      <c r="G204" s="194"/>
      <c r="H204" s="286"/>
      <c r="I204" s="365"/>
      <c r="J204" s="348" t="e">
        <f>#N/A</f>
        <v>#N/A</v>
      </c>
      <c r="K204" s="348" t="e">
        <f>#N/A</f>
        <v>#N/A</v>
      </c>
      <c r="L204" s="349"/>
      <c r="M204" s="105"/>
      <c r="N204" s="105"/>
      <c r="O204" s="105"/>
    </row>
    <row r="205" spans="1:15" ht="12.75" customHeight="1">
      <c r="A205" s="108" t="s">
        <v>443</v>
      </c>
      <c r="B205" s="135" t="s">
        <v>444</v>
      </c>
      <c r="C205" s="218">
        <v>10</v>
      </c>
      <c r="D205" s="218">
        <v>10</v>
      </c>
      <c r="E205" s="218">
        <v>15</v>
      </c>
      <c r="F205" s="218">
        <v>15</v>
      </c>
      <c r="G205" s="110"/>
      <c r="H205" s="286"/>
      <c r="I205" s="365"/>
      <c r="J205" s="348" t="e">
        <f>#N/A</f>
        <v>#N/A</v>
      </c>
      <c r="K205" s="348" t="e">
        <f>#N/A</f>
        <v>#N/A</v>
      </c>
      <c r="L205" s="303"/>
      <c r="M205" s="105"/>
      <c r="N205" s="105"/>
      <c r="O205" s="105"/>
    </row>
    <row r="206" spans="1:15" ht="12.75" customHeight="1">
      <c r="A206" s="144" t="s">
        <v>316</v>
      </c>
      <c r="B206" s="222" t="s">
        <v>317</v>
      </c>
      <c r="C206" s="189">
        <v>20</v>
      </c>
      <c r="D206" s="145">
        <v>20</v>
      </c>
      <c r="E206" s="190">
        <v>40</v>
      </c>
      <c r="F206" s="145">
        <v>28</v>
      </c>
      <c r="G206" s="217">
        <v>20</v>
      </c>
      <c r="H206" s="288">
        <v>20</v>
      </c>
      <c r="I206" s="458" t="s">
        <v>138</v>
      </c>
      <c r="J206" s="348" t="e">
        <f>#N/A</f>
        <v>#N/A</v>
      </c>
      <c r="K206" s="348" t="e">
        <f>#N/A</f>
        <v>#N/A</v>
      </c>
      <c r="L206" s="349"/>
      <c r="M206" s="105"/>
      <c r="N206" s="105"/>
      <c r="O206" s="105"/>
    </row>
    <row r="207" spans="1:23" ht="12.75" customHeight="1">
      <c r="A207" s="108" t="s">
        <v>445</v>
      </c>
      <c r="B207" s="124" t="s">
        <v>446</v>
      </c>
      <c r="C207" s="225">
        <v>16</v>
      </c>
      <c r="D207" s="227">
        <v>0</v>
      </c>
      <c r="E207" s="226">
        <v>59</v>
      </c>
      <c r="F207" s="218">
        <v>68</v>
      </c>
      <c r="G207" s="145">
        <v>7</v>
      </c>
      <c r="H207" s="288">
        <v>4</v>
      </c>
      <c r="I207" s="363" t="s">
        <v>135</v>
      </c>
      <c r="J207" s="348" t="e">
        <f>#N/A</f>
        <v>#N/A</v>
      </c>
      <c r="K207" s="348" t="e">
        <f>#N/A</f>
        <v>#N/A</v>
      </c>
      <c r="L207" s="349"/>
      <c r="M207" s="105"/>
      <c r="N207" s="105"/>
      <c r="O207" s="105"/>
      <c r="U207" s="143"/>
      <c r="V207" s="143"/>
      <c r="W207" s="143"/>
    </row>
    <row r="208" spans="1:23" s="143" customFormat="1" ht="12.75" customHeight="1">
      <c r="A208" s="108" t="s">
        <v>447</v>
      </c>
      <c r="B208" s="135" t="s">
        <v>448</v>
      </c>
      <c r="C208" s="225">
        <v>10</v>
      </c>
      <c r="D208" s="218">
        <v>10</v>
      </c>
      <c r="E208" s="226">
        <v>20</v>
      </c>
      <c r="F208" s="218">
        <v>20</v>
      </c>
      <c r="G208" s="96">
        <v>15</v>
      </c>
      <c r="H208" s="286"/>
      <c r="I208" s="363" t="s">
        <v>135</v>
      </c>
      <c r="J208" s="348" t="e">
        <f>#N/A</f>
        <v>#N/A</v>
      </c>
      <c r="K208" s="348" t="e">
        <f>#N/A</f>
        <v>#N/A</v>
      </c>
      <c r="L208" s="349"/>
      <c r="M208" s="118"/>
      <c r="N208" s="118"/>
      <c r="O208" s="118"/>
      <c r="U208"/>
      <c r="V208"/>
      <c r="W208"/>
    </row>
    <row r="209" spans="1:15" ht="12.75" customHeight="1">
      <c r="A209" s="144" t="s">
        <v>449</v>
      </c>
      <c r="B209" s="124" t="s">
        <v>450</v>
      </c>
      <c r="C209" s="225">
        <v>7</v>
      </c>
      <c r="D209" s="218">
        <v>8</v>
      </c>
      <c r="E209" s="226">
        <v>7</v>
      </c>
      <c r="F209" s="218">
        <v>8</v>
      </c>
      <c r="G209" s="110"/>
      <c r="H209" s="288">
        <v>5</v>
      </c>
      <c r="I209" s="365"/>
      <c r="J209" s="348" t="e">
        <f>#N/A</f>
        <v>#N/A</v>
      </c>
      <c r="K209" s="348" t="e">
        <f>#N/A</f>
        <v>#N/A</v>
      </c>
      <c r="L209" s="349"/>
      <c r="M209" s="105"/>
      <c r="N209" s="105"/>
      <c r="O209" s="105"/>
    </row>
    <row r="210" spans="1:15" ht="12.75" customHeight="1">
      <c r="A210" s="108" t="s">
        <v>451</v>
      </c>
      <c r="B210" s="124" t="s">
        <v>452</v>
      </c>
      <c r="C210" s="225">
        <v>5</v>
      </c>
      <c r="D210" s="218">
        <v>35</v>
      </c>
      <c r="E210" s="228">
        <v>0</v>
      </c>
      <c r="F210" s="218">
        <v>5</v>
      </c>
      <c r="G210" s="194"/>
      <c r="H210" s="286"/>
      <c r="I210" s="365"/>
      <c r="J210" s="348" t="e">
        <f>#N/A</f>
        <v>#N/A</v>
      </c>
      <c r="K210" s="348" t="e">
        <f>#N/A</f>
        <v>#N/A</v>
      </c>
      <c r="L210" s="303"/>
      <c r="M210" s="105"/>
      <c r="N210" s="105"/>
      <c r="O210" s="105"/>
    </row>
    <row r="211" spans="1:15" ht="12.75" customHeight="1">
      <c r="A211" s="144" t="s">
        <v>453</v>
      </c>
      <c r="B211" s="222" t="s">
        <v>323</v>
      </c>
      <c r="C211" s="189">
        <v>12</v>
      </c>
      <c r="D211" s="189">
        <v>10</v>
      </c>
      <c r="E211" s="145">
        <v>10</v>
      </c>
      <c r="F211" s="145">
        <v>8</v>
      </c>
      <c r="G211" s="145">
        <v>6</v>
      </c>
      <c r="H211" s="286"/>
      <c r="I211" s="458" t="s">
        <v>138</v>
      </c>
      <c r="J211" s="348" t="e">
        <f>#N/A</f>
        <v>#N/A</v>
      </c>
      <c r="K211" s="348" t="e">
        <f>#N/A</f>
        <v>#N/A</v>
      </c>
      <c r="L211" s="349"/>
      <c r="M211" s="105"/>
      <c r="N211" s="105"/>
      <c r="O211" s="105"/>
    </row>
    <row r="212" spans="1:15" ht="12.75" customHeight="1">
      <c r="A212" s="131" t="s">
        <v>340</v>
      </c>
      <c r="B212" s="124" t="s">
        <v>454</v>
      </c>
      <c r="C212" s="151"/>
      <c r="D212" s="151"/>
      <c r="E212" s="456"/>
      <c r="F212" s="145">
        <v>7</v>
      </c>
      <c r="G212" s="456"/>
      <c r="H212" s="287"/>
      <c r="I212" s="365"/>
      <c r="J212" s="348" t="e">
        <f>#N/A</f>
        <v>#N/A</v>
      </c>
      <c r="K212" s="348" t="e">
        <f>#N/A</f>
        <v>#N/A</v>
      </c>
      <c r="L212" s="349"/>
      <c r="M212" s="105"/>
      <c r="N212" s="105"/>
      <c r="O212" s="105"/>
    </row>
    <row r="213" spans="1:23" ht="12.75" customHeight="1">
      <c r="A213" s="103" t="s">
        <v>521</v>
      </c>
      <c r="B213" s="124" t="s">
        <v>522</v>
      </c>
      <c r="C213" s="189">
        <v>14</v>
      </c>
      <c r="D213" s="189">
        <v>12</v>
      </c>
      <c r="E213" s="145">
        <v>14</v>
      </c>
      <c r="F213" s="145">
        <v>10</v>
      </c>
      <c r="G213" s="456"/>
      <c r="H213" s="287"/>
      <c r="I213" s="365"/>
      <c r="J213" s="348"/>
      <c r="K213" s="348"/>
      <c r="L213" s="349"/>
      <c r="M213" s="105"/>
      <c r="N213" s="105"/>
      <c r="O213" s="105"/>
      <c r="U213" s="143"/>
      <c r="V213" s="143"/>
      <c r="W213" s="143"/>
    </row>
    <row r="214" spans="1:23" s="143" customFormat="1" ht="12.75" customHeight="1">
      <c r="A214" s="131"/>
      <c r="B214" s="138" t="s">
        <v>330</v>
      </c>
      <c r="C214" s="97">
        <f>SUM(C187:C213)</f>
        <v>458</v>
      </c>
      <c r="D214" s="97">
        <f>SUM(D187:D213)</f>
        <v>427</v>
      </c>
      <c r="E214" s="97">
        <f>SUM(E187:E213)</f>
        <v>552</v>
      </c>
      <c r="F214" s="97">
        <f>SUM(F187:F213)</f>
        <v>421</v>
      </c>
      <c r="G214" s="97">
        <f>SUM(G187:G212)</f>
        <v>90</v>
      </c>
      <c r="H214" s="255">
        <f>SUM(H187:H212)</f>
        <v>72</v>
      </c>
      <c r="I214" s="364"/>
      <c r="J214" s="348" t="e">
        <f>#N/A</f>
        <v>#N/A</v>
      </c>
      <c r="K214" s="348" t="e">
        <f>#N/A</f>
        <v>#N/A</v>
      </c>
      <c r="L214" s="349"/>
      <c r="M214" s="118"/>
      <c r="N214" s="118"/>
      <c r="O214" s="118"/>
      <c r="U214"/>
      <c r="V214"/>
      <c r="W214"/>
    </row>
    <row r="215" spans="1:15" ht="12.75" customHeight="1">
      <c r="A215" s="131"/>
      <c r="B215" s="149"/>
      <c r="C215" s="8" t="e">
        <f>SUM(C214,C185)</f>
        <v>#N/A</v>
      </c>
      <c r="D215" s="8" t="e">
        <f>SUM(D214,D185)</f>
        <v>#N/A</v>
      </c>
      <c r="E215" s="8" t="e">
        <f>SUM(E214,E185)</f>
        <v>#N/A</v>
      </c>
      <c r="F215" s="8"/>
      <c r="G215" s="8"/>
      <c r="H215" s="504" t="e">
        <f>SUM(H214,H185,H169,H129,I124,H71,H62,H56,H45,H33,H12)</f>
        <v>#N/A</v>
      </c>
      <c r="I215" s="365"/>
      <c r="J215" s="348" t="e">
        <f>SUM(J132:J214)</f>
        <v>#N/A</v>
      </c>
      <c r="K215" s="348" t="e">
        <f>SUM(K132:K214)</f>
        <v>#N/A</v>
      </c>
      <c r="L215" s="349"/>
      <c r="M215" s="105"/>
      <c r="N215" s="105"/>
      <c r="O215" s="105"/>
    </row>
    <row r="216" spans="1:15" ht="12">
      <c r="A216" s="131"/>
      <c r="B216" s="138" t="s">
        <v>455</v>
      </c>
      <c r="C216" s="97" t="e">
        <f>C214+C185+C169+C129</f>
        <v>#N/A</v>
      </c>
      <c r="D216" s="97" t="e">
        <f>D214+D185+D169+D129</f>
        <v>#N/A</v>
      </c>
      <c r="E216" s="97" t="e">
        <f>E214+E185+E169+E129</f>
        <v>#N/A</v>
      </c>
      <c r="F216" s="97" t="e">
        <f>F214+F185+F169+F129</f>
        <v>#N/A</v>
      </c>
      <c r="G216" s="97" t="e">
        <f>G214+G185+G169+G129</f>
        <v>#N/A</v>
      </c>
      <c r="H216" s="148" t="e">
        <f>H214+H129+H172+H169+H185</f>
        <v>#N/A</v>
      </c>
      <c r="I216" s="364"/>
      <c r="J216" s="348"/>
      <c r="K216" s="348"/>
      <c r="L216" s="367"/>
      <c r="M216" s="105"/>
      <c r="N216" s="105"/>
      <c r="O216" s="105"/>
    </row>
    <row r="217" spans="1:15" ht="12">
      <c r="A217" s="131"/>
      <c r="B217" s="132"/>
      <c r="C217" s="200"/>
      <c r="D217" s="131"/>
      <c r="E217" s="131"/>
      <c r="F217" s="105"/>
      <c r="G217" s="201"/>
      <c r="H217" s="199"/>
      <c r="I217" s="366"/>
      <c r="J217" s="503"/>
      <c r="K217" s="503"/>
      <c r="L217" s="113"/>
      <c r="M217" s="105"/>
      <c r="N217" s="105"/>
      <c r="O217" s="105"/>
    </row>
    <row r="218" spans="1:15" ht="15">
      <c r="A218" s="741"/>
      <c r="B218" s="741"/>
      <c r="C218" s="198"/>
      <c r="D218" s="202"/>
      <c r="E218" s="131"/>
      <c r="F218" s="105"/>
      <c r="G218" s="201"/>
      <c r="H218" s="199"/>
      <c r="I218" s="207"/>
      <c r="J218" s="113"/>
      <c r="K218" s="113"/>
      <c r="L218" s="113"/>
      <c r="M218" s="105"/>
      <c r="N218" s="105"/>
      <c r="O218" s="105"/>
    </row>
    <row r="219" spans="1:15" ht="15.75" customHeight="1">
      <c r="A219" s="131"/>
      <c r="B219" s="132"/>
      <c r="C219" s="772"/>
      <c r="D219" s="131"/>
      <c r="E219" s="131"/>
      <c r="F219" s="204" t="s">
        <v>17</v>
      </c>
      <c r="G219" s="201" t="s">
        <v>138</v>
      </c>
      <c r="H219" s="746" t="s">
        <v>456</v>
      </c>
      <c r="I219" s="746"/>
      <c r="J219" s="746"/>
      <c r="K219" s="746"/>
      <c r="L219" s="113">
        <f>K216+K71+K129</f>
        <v>0</v>
      </c>
      <c r="M219" s="105"/>
      <c r="N219" s="105"/>
      <c r="O219" s="105"/>
    </row>
    <row r="220" spans="1:15" ht="15">
      <c r="A220" s="131"/>
      <c r="B220" s="132"/>
      <c r="C220" s="772"/>
      <c r="D220" s="131"/>
      <c r="E220" s="131"/>
      <c r="F220" s="205"/>
      <c r="G220" s="201" t="s">
        <v>135</v>
      </c>
      <c r="H220" s="746" t="s">
        <v>457</v>
      </c>
      <c r="I220" s="746"/>
      <c r="J220" s="746"/>
      <c r="K220" s="746"/>
      <c r="L220" s="113"/>
      <c r="M220" s="105"/>
      <c r="N220" s="105"/>
      <c r="O220" s="105"/>
    </row>
    <row r="221" spans="1:15" ht="12">
      <c r="A221" s="131"/>
      <c r="B221" s="132"/>
      <c r="C221" s="772"/>
      <c r="D221" s="131"/>
      <c r="E221" s="131"/>
      <c r="F221" s="95"/>
      <c r="G221" s="95"/>
      <c r="J221" s="113"/>
      <c r="K221" s="113"/>
      <c r="L221" s="113"/>
      <c r="M221" s="105"/>
      <c r="N221" s="105"/>
      <c r="O221" s="105"/>
    </row>
    <row r="222" spans="1:15" ht="12">
      <c r="A222" s="131"/>
      <c r="B222" s="132"/>
      <c r="C222" s="772"/>
      <c r="D222" s="131"/>
      <c r="E222" s="131"/>
      <c r="F222" s="105"/>
      <c r="G222" s="201"/>
      <c r="H222" s="199"/>
      <c r="I222" s="207"/>
      <c r="J222" s="113"/>
      <c r="K222" s="113"/>
      <c r="L222" s="113"/>
      <c r="M222" s="105"/>
      <c r="N222" s="105"/>
      <c r="O222" s="105"/>
    </row>
    <row r="223" spans="1:15" ht="12">
      <c r="A223" s="105"/>
      <c r="B223" s="105"/>
      <c r="C223" s="95"/>
      <c r="D223" s="95"/>
      <c r="E223" s="95"/>
      <c r="F223" s="167" t="s">
        <v>527</v>
      </c>
      <c r="G223" s="206"/>
      <c r="H223" s="187"/>
      <c r="I223" s="207"/>
      <c r="J223" s="113"/>
      <c r="K223" s="113"/>
      <c r="L223" s="113"/>
      <c r="M223" s="105"/>
      <c r="N223" s="105"/>
      <c r="O223" s="105"/>
    </row>
    <row r="224" spans="1:15" ht="12">
      <c r="A224" s="208"/>
      <c r="C224" s="95"/>
      <c r="D224" s="95"/>
      <c r="E224" s="95"/>
      <c r="F224" s="105"/>
      <c r="G224" s="201"/>
      <c r="H224" s="106"/>
      <c r="I224" s="207"/>
      <c r="J224" s="113"/>
      <c r="K224" s="113"/>
      <c r="L224" s="113"/>
      <c r="M224" s="105"/>
      <c r="N224" s="105"/>
      <c r="O224" s="105"/>
    </row>
    <row r="225" spans="2:15" ht="12.75">
      <c r="B225" s="740" t="s">
        <v>458</v>
      </c>
      <c r="C225" s="327" t="s">
        <v>87</v>
      </c>
      <c r="D225" s="327" t="s">
        <v>88</v>
      </c>
      <c r="E225" s="327" t="s">
        <v>89</v>
      </c>
      <c r="F225" s="327" t="s">
        <v>90</v>
      </c>
      <c r="G225" s="209" t="s">
        <v>17</v>
      </c>
      <c r="H225" s="209" t="s">
        <v>134</v>
      </c>
      <c r="I225" s="207"/>
      <c r="J225" s="113"/>
      <c r="K225" s="113"/>
      <c r="L225" s="113"/>
      <c r="M225" s="105"/>
      <c r="N225" s="105"/>
      <c r="O225" s="105"/>
    </row>
    <row r="226" spans="2:15" ht="12.75">
      <c r="B226" s="740"/>
      <c r="C226" s="210" t="e">
        <f>C5+SUM(C15:C17)+C33+C45+C71+C124+C216+C56+C6+C62</f>
        <v>#N/A</v>
      </c>
      <c r="D226" s="210" t="e">
        <f>D6+D7+D15+D16+D17+D33+D45+D71+D124+E124+D216++D56+D62</f>
        <v>#N/A</v>
      </c>
      <c r="E226" s="210" t="e">
        <f>E10+E11+E33+E45+E71+F124+E216+SUM(E59:E61)+E56</f>
        <v>#N/A</v>
      </c>
      <c r="F226" s="209" t="e">
        <f>F10+F11+F33+F45+F71+G124+F216+F56</f>
        <v>#N/A</v>
      </c>
      <c r="G226" s="209" t="e">
        <f>G216+H124+G71+G62+G56+G45+G33+G11+G10</f>
        <v>#N/A</v>
      </c>
      <c r="H226" s="209" t="e">
        <f>H216+I124+H33+H56+H71</f>
        <v>#N/A</v>
      </c>
      <c r="I226" s="207"/>
      <c r="J226" s="113"/>
      <c r="K226" s="113"/>
      <c r="L226" s="113"/>
      <c r="M226" s="105"/>
      <c r="N226" s="105"/>
      <c r="O226" s="105"/>
    </row>
    <row r="227" spans="2:15" ht="15" customHeight="1">
      <c r="B227" s="211" t="s">
        <v>459</v>
      </c>
      <c r="C227" s="325"/>
      <c r="D227" s="325"/>
      <c r="E227" s="325"/>
      <c r="F227" s="325"/>
      <c r="G227" s="326"/>
      <c r="H227" s="106"/>
      <c r="I227" s="207"/>
      <c r="J227" s="113"/>
      <c r="K227" s="113"/>
      <c r="L227" s="113"/>
      <c r="M227" s="105"/>
      <c r="N227" s="105"/>
      <c r="O227" s="105"/>
    </row>
    <row r="228" spans="3:15" ht="15" customHeight="1" hidden="1">
      <c r="C228" s="105"/>
      <c r="D228" s="105"/>
      <c r="E228" s="105"/>
      <c r="F228" s="213" t="s">
        <v>481</v>
      </c>
      <c r="G228" s="201"/>
      <c r="H228" s="106"/>
      <c r="I228" s="207"/>
      <c r="J228" s="113"/>
      <c r="K228" s="113"/>
      <c r="L228" s="113"/>
      <c r="M228" s="105"/>
      <c r="N228" s="105"/>
      <c r="O228" s="105"/>
    </row>
    <row r="229" spans="3:15" ht="14.25" customHeight="1" hidden="1">
      <c r="C229" s="105"/>
      <c r="D229" s="105"/>
      <c r="E229" s="105"/>
      <c r="F229" s="105"/>
      <c r="G229" s="201"/>
      <c r="H229" s="106"/>
      <c r="I229" s="207"/>
      <c r="J229" s="113"/>
      <c r="K229" s="113"/>
      <c r="L229" s="113"/>
      <c r="M229" s="105"/>
      <c r="N229" s="105"/>
      <c r="O229" s="105"/>
    </row>
    <row r="230" spans="1:15" ht="12">
      <c r="A230" s="105"/>
      <c r="B230" s="105"/>
      <c r="C230" s="105"/>
      <c r="D230" s="105" t="s">
        <v>460</v>
      </c>
      <c r="E230" s="105"/>
      <c r="F230" s="105"/>
      <c r="G230" s="106"/>
      <c r="H230" s="105"/>
      <c r="I230" s="106"/>
      <c r="J230" s="113"/>
      <c r="K230" s="113"/>
      <c r="M230" s="105"/>
      <c r="N230" s="105"/>
      <c r="O230" s="105"/>
    </row>
    <row r="231" spans="1:15" ht="14.25" customHeight="1">
      <c r="A231" s="113"/>
      <c r="B231" s="105"/>
      <c r="C231" s="105"/>
      <c r="D231" s="105" t="s">
        <v>529</v>
      </c>
      <c r="E231" s="95"/>
      <c r="F231" s="95"/>
      <c r="G231" s="95"/>
      <c r="H231" s="95"/>
      <c r="I231" s="95"/>
      <c r="M231" s="105"/>
      <c r="N231" s="105"/>
      <c r="O231" s="105"/>
    </row>
    <row r="232" spans="1:15" ht="12">
      <c r="A232" s="113"/>
      <c r="B232" s="105"/>
      <c r="C232" s="105"/>
      <c r="D232" s="105" t="s">
        <v>462</v>
      </c>
      <c r="E232" s="95"/>
      <c r="F232" s="95"/>
      <c r="G232" s="95"/>
      <c r="H232" s="95"/>
      <c r="I232" s="95"/>
      <c r="M232" s="105"/>
      <c r="N232" s="105"/>
      <c r="O232" s="105"/>
    </row>
    <row r="233" spans="1:9" ht="12">
      <c r="A233" s="113"/>
      <c r="B233" s="105"/>
      <c r="C233" s="105"/>
      <c r="D233" s="105"/>
      <c r="E233" s="95"/>
      <c r="F233" s="95"/>
      <c r="G233" s="95"/>
      <c r="H233" s="95"/>
      <c r="I233" s="95"/>
    </row>
    <row r="234" spans="1:8" ht="15.75" customHeight="1">
      <c r="A234" s="113"/>
      <c r="B234" s="105"/>
      <c r="C234" s="105"/>
      <c r="D234" s="105"/>
      <c r="E234" s="95"/>
      <c r="F234" s="95"/>
      <c r="G234" s="95"/>
      <c r="H234" s="95"/>
    </row>
    <row r="235" spans="1:12" ht="15.75" customHeight="1">
      <c r="A235" s="105"/>
      <c r="B235" s="105"/>
      <c r="C235" s="105"/>
      <c r="D235" s="105"/>
      <c r="E235" s="95"/>
      <c r="F235" s="95"/>
      <c r="G235" s="95"/>
      <c r="H235" s="95"/>
      <c r="L235" s="105"/>
    </row>
    <row r="236" spans="1:12" ht="12">
      <c r="A236" s="105"/>
      <c r="B236" s="105"/>
      <c r="C236" s="105"/>
      <c r="D236" s="105"/>
      <c r="E236" s="105"/>
      <c r="F236" s="105"/>
      <c r="G236" s="105"/>
      <c r="H236" s="105"/>
      <c r="I236" s="207"/>
      <c r="J236" s="105"/>
      <c r="K236" s="105"/>
      <c r="L236" s="105"/>
    </row>
    <row r="237" spans="1:12" ht="12">
      <c r="A237" s="105"/>
      <c r="B237" s="105"/>
      <c r="C237" s="105"/>
      <c r="D237" s="105"/>
      <c r="E237" s="105"/>
      <c r="F237" s="105"/>
      <c r="G237" s="105"/>
      <c r="H237" s="105"/>
      <c r="I237" s="207"/>
      <c r="J237" s="105"/>
      <c r="K237" s="105"/>
      <c r="L237" s="105"/>
    </row>
    <row r="238" spans="1:15" ht="12">
      <c r="A238" s="105"/>
      <c r="B238" s="105"/>
      <c r="C238" s="105"/>
      <c r="D238" s="105"/>
      <c r="E238" s="105"/>
      <c r="F238" s="105"/>
      <c r="G238" s="105"/>
      <c r="H238" s="105"/>
      <c r="I238" s="207"/>
      <c r="J238" s="105"/>
      <c r="K238" s="105"/>
      <c r="L238" s="105"/>
      <c r="M238" s="105"/>
      <c r="N238" s="105"/>
      <c r="O238" s="105"/>
    </row>
    <row r="239" spans="1:15" ht="12">
      <c r="A239" s="105"/>
      <c r="B239" s="105"/>
      <c r="C239" s="105"/>
      <c r="D239" s="105"/>
      <c r="E239" s="105"/>
      <c r="F239" s="105"/>
      <c r="G239" s="105"/>
      <c r="H239" s="105"/>
      <c r="I239" s="207"/>
      <c r="J239" s="105"/>
      <c r="K239" s="105"/>
      <c r="L239" s="105"/>
      <c r="M239" s="105"/>
      <c r="N239" s="105"/>
      <c r="O239" s="105"/>
    </row>
    <row r="240" spans="1:15" ht="12">
      <c r="A240" s="105"/>
      <c r="B240" s="105"/>
      <c r="C240" s="214"/>
      <c r="D240" s="214"/>
      <c r="E240" s="214"/>
      <c r="F240" s="105"/>
      <c r="G240" s="105"/>
      <c r="H240" s="105"/>
      <c r="I240" s="207"/>
      <c r="J240" s="105"/>
      <c r="K240" s="105"/>
      <c r="L240" s="105"/>
      <c r="M240" s="105"/>
      <c r="N240" s="105"/>
      <c r="O240" s="105"/>
    </row>
    <row r="241" spans="1:15" ht="12">
      <c r="A241" s="105"/>
      <c r="B241" s="105"/>
      <c r="C241" s="105"/>
      <c r="D241" s="105"/>
      <c r="E241" s="105"/>
      <c r="F241" s="105"/>
      <c r="G241" s="105"/>
      <c r="H241" s="105"/>
      <c r="I241" s="207"/>
      <c r="J241" s="105"/>
      <c r="K241" s="105"/>
      <c r="L241" s="105"/>
      <c r="M241" s="105"/>
      <c r="N241" s="105"/>
      <c r="O241" s="105"/>
    </row>
    <row r="242" spans="1:15" ht="12">
      <c r="A242" s="105"/>
      <c r="B242" s="105"/>
      <c r="C242" s="105"/>
      <c r="D242" s="105"/>
      <c r="E242" s="105"/>
      <c r="F242" s="105"/>
      <c r="G242" s="105"/>
      <c r="H242" s="105"/>
      <c r="I242" s="207"/>
      <c r="J242" s="105"/>
      <c r="K242" s="105"/>
      <c r="L242" s="105"/>
      <c r="M242" s="105"/>
      <c r="N242" s="105"/>
      <c r="O242" s="105"/>
    </row>
    <row r="243" spans="1:15" ht="12">
      <c r="A243" s="105"/>
      <c r="B243" s="105"/>
      <c r="C243" s="105"/>
      <c r="D243" s="105"/>
      <c r="E243" s="105"/>
      <c r="F243" s="105"/>
      <c r="G243" s="105"/>
      <c r="H243" s="105"/>
      <c r="I243" s="207"/>
      <c r="J243" s="105"/>
      <c r="K243" s="105"/>
      <c r="L243" s="105"/>
      <c r="M243" s="105"/>
      <c r="N243" s="105"/>
      <c r="O243" s="105"/>
    </row>
    <row r="244" spans="1:15" ht="12">
      <c r="A244" s="105"/>
      <c r="B244" s="105"/>
      <c r="C244" s="105"/>
      <c r="D244" s="105"/>
      <c r="E244" s="105"/>
      <c r="F244" s="105"/>
      <c r="G244" s="105"/>
      <c r="H244" s="105"/>
      <c r="I244" s="207"/>
      <c r="J244" s="105"/>
      <c r="K244" s="105"/>
      <c r="L244" s="105"/>
      <c r="M244" s="105"/>
      <c r="N244" s="105"/>
      <c r="O244" s="105"/>
    </row>
    <row r="245" spans="1:15" ht="12">
      <c r="A245" s="105"/>
      <c r="B245" s="105"/>
      <c r="C245" s="105"/>
      <c r="D245" s="105"/>
      <c r="E245" s="105"/>
      <c r="F245" s="105"/>
      <c r="G245" s="105"/>
      <c r="H245" s="105"/>
      <c r="I245" s="207"/>
      <c r="J245" s="105"/>
      <c r="K245" s="105"/>
      <c r="L245" s="105"/>
      <c r="M245" s="105"/>
      <c r="N245" s="105"/>
      <c r="O245" s="105"/>
    </row>
    <row r="246" spans="1:15" ht="12">
      <c r="A246" s="105"/>
      <c r="B246" s="105"/>
      <c r="C246" s="105"/>
      <c r="D246" s="105"/>
      <c r="E246" s="105"/>
      <c r="F246" s="105"/>
      <c r="G246" s="105"/>
      <c r="H246" s="105"/>
      <c r="I246" s="207"/>
      <c r="J246" s="105"/>
      <c r="K246" s="105"/>
      <c r="L246" s="105"/>
      <c r="M246" s="105"/>
      <c r="N246" s="105"/>
      <c r="O246" s="105"/>
    </row>
    <row r="247" spans="1:15" ht="12">
      <c r="A247" s="105"/>
      <c r="B247" s="105"/>
      <c r="C247" s="105"/>
      <c r="D247" s="105"/>
      <c r="E247" s="105"/>
      <c r="F247" s="105"/>
      <c r="G247" s="105"/>
      <c r="H247" s="105"/>
      <c r="I247" s="207"/>
      <c r="J247" s="105"/>
      <c r="K247" s="105"/>
      <c r="L247" s="105"/>
      <c r="M247" s="105"/>
      <c r="N247" s="105"/>
      <c r="O247" s="105"/>
    </row>
    <row r="248" spans="1:15" ht="12">
      <c r="A248" s="105"/>
      <c r="B248" s="105"/>
      <c r="C248" s="105"/>
      <c r="D248" s="105"/>
      <c r="E248" s="105"/>
      <c r="F248" s="105"/>
      <c r="G248" s="105"/>
      <c r="H248" s="105"/>
      <c r="I248" s="207"/>
      <c r="J248" s="105"/>
      <c r="K248" s="105"/>
      <c r="L248" s="105"/>
      <c r="M248" s="105"/>
      <c r="N248" s="105"/>
      <c r="O248" s="105"/>
    </row>
    <row r="249" spans="1:15" ht="12">
      <c r="A249" s="105"/>
      <c r="B249" s="105"/>
      <c r="C249" s="105"/>
      <c r="D249" s="105"/>
      <c r="E249" s="105"/>
      <c r="F249" s="105"/>
      <c r="G249" s="105"/>
      <c r="H249" s="105"/>
      <c r="I249" s="207"/>
      <c r="J249" s="105"/>
      <c r="K249" s="105"/>
      <c r="L249" s="105"/>
      <c r="M249" s="105"/>
      <c r="N249" s="105"/>
      <c r="O249" s="105"/>
    </row>
    <row r="250" spans="1:15" ht="12">
      <c r="A250" s="105"/>
      <c r="B250" s="105"/>
      <c r="C250" s="105"/>
      <c r="D250" s="105"/>
      <c r="E250" s="105"/>
      <c r="F250" s="105"/>
      <c r="G250" s="105"/>
      <c r="H250" s="105"/>
      <c r="I250" s="207"/>
      <c r="J250" s="105"/>
      <c r="K250" s="105"/>
      <c r="L250" s="105"/>
      <c r="M250" s="105"/>
      <c r="N250" s="105"/>
      <c r="O250" s="105"/>
    </row>
    <row r="251" spans="1:15" ht="12">
      <c r="A251" s="105"/>
      <c r="B251" s="105"/>
      <c r="C251" s="105"/>
      <c r="D251" s="105"/>
      <c r="E251" s="105"/>
      <c r="F251" s="105"/>
      <c r="G251" s="105"/>
      <c r="H251" s="105"/>
      <c r="I251" s="207"/>
      <c r="J251" s="105"/>
      <c r="K251" s="105"/>
      <c r="L251" s="105"/>
      <c r="M251" s="105"/>
      <c r="N251" s="105"/>
      <c r="O251" s="105"/>
    </row>
    <row r="252" spans="1:15" ht="12">
      <c r="A252" s="105"/>
      <c r="B252" s="105"/>
      <c r="C252" s="105"/>
      <c r="D252" s="105"/>
      <c r="E252" s="105"/>
      <c r="F252" s="105"/>
      <c r="G252" s="105"/>
      <c r="H252" s="105"/>
      <c r="I252" s="207"/>
      <c r="J252" s="105"/>
      <c r="K252" s="105"/>
      <c r="L252" s="105"/>
      <c r="M252" s="105"/>
      <c r="N252" s="105"/>
      <c r="O252" s="105"/>
    </row>
    <row r="253" spans="1:15" ht="12">
      <c r="A253" s="105"/>
      <c r="B253" s="105"/>
      <c r="C253" s="105"/>
      <c r="D253" s="105"/>
      <c r="E253" s="105"/>
      <c r="F253" s="105"/>
      <c r="G253" s="105"/>
      <c r="H253" s="105"/>
      <c r="I253" s="207"/>
      <c r="J253" s="105"/>
      <c r="K253" s="105"/>
      <c r="L253" s="105"/>
      <c r="M253" s="105"/>
      <c r="N253" s="105"/>
      <c r="O253" s="105"/>
    </row>
    <row r="254" spans="1:15" ht="12">
      <c r="A254" s="105"/>
      <c r="B254" s="105"/>
      <c r="C254" s="105"/>
      <c r="D254" s="105"/>
      <c r="E254" s="105"/>
      <c r="F254" s="105"/>
      <c r="G254" s="105"/>
      <c r="H254" s="105"/>
      <c r="I254" s="207"/>
      <c r="J254" s="105"/>
      <c r="K254" s="105"/>
      <c r="L254" s="105"/>
      <c r="M254" s="105"/>
      <c r="N254" s="105"/>
      <c r="O254" s="105"/>
    </row>
    <row r="255" spans="1:15" ht="12">
      <c r="A255" s="105"/>
      <c r="B255" s="105"/>
      <c r="C255" s="105"/>
      <c r="D255" s="105"/>
      <c r="E255" s="105"/>
      <c r="F255" s="105"/>
      <c r="G255" s="105"/>
      <c r="H255" s="105"/>
      <c r="I255" s="207"/>
      <c r="J255" s="105"/>
      <c r="K255" s="105"/>
      <c r="L255" s="105"/>
      <c r="M255" s="105"/>
      <c r="N255" s="105"/>
      <c r="O255" s="105"/>
    </row>
    <row r="256" spans="1:15" ht="12">
      <c r="A256" s="105"/>
      <c r="B256" s="105"/>
      <c r="C256" s="105"/>
      <c r="D256" s="105"/>
      <c r="E256" s="105"/>
      <c r="F256" s="105"/>
      <c r="G256" s="105"/>
      <c r="H256" s="105"/>
      <c r="I256" s="207"/>
      <c r="J256" s="105"/>
      <c r="K256" s="105"/>
      <c r="L256" s="105"/>
      <c r="M256" s="105"/>
      <c r="N256" s="105"/>
      <c r="O256" s="105"/>
    </row>
    <row r="257" spans="1:15" ht="12">
      <c r="A257" s="105"/>
      <c r="B257" s="105"/>
      <c r="C257" s="105"/>
      <c r="D257" s="105"/>
      <c r="E257" s="105"/>
      <c r="F257" s="105"/>
      <c r="G257" s="105"/>
      <c r="H257" s="105"/>
      <c r="I257" s="207"/>
      <c r="J257" s="105"/>
      <c r="K257" s="105"/>
      <c r="L257" s="105"/>
      <c r="M257" s="105"/>
      <c r="N257" s="105"/>
      <c r="O257" s="105"/>
    </row>
    <row r="258" spans="1:15" ht="12">
      <c r="A258" s="105"/>
      <c r="B258" s="105"/>
      <c r="C258" s="105"/>
      <c r="D258" s="105"/>
      <c r="E258" s="105"/>
      <c r="F258" s="105"/>
      <c r="G258" s="105"/>
      <c r="H258" s="105"/>
      <c r="I258" s="207"/>
      <c r="J258" s="105"/>
      <c r="K258" s="105"/>
      <c r="L258" s="105"/>
      <c r="M258" s="105"/>
      <c r="N258" s="105"/>
      <c r="O258" s="105"/>
    </row>
    <row r="259" spans="1:15" ht="12">
      <c r="A259" s="105"/>
      <c r="B259" s="105"/>
      <c r="C259" s="105"/>
      <c r="D259" s="105"/>
      <c r="E259" s="105"/>
      <c r="F259" s="105"/>
      <c r="G259" s="105"/>
      <c r="H259" s="105"/>
      <c r="I259" s="207"/>
      <c r="J259" s="105"/>
      <c r="K259" s="105"/>
      <c r="L259" s="105"/>
      <c r="M259" s="105"/>
      <c r="N259" s="105"/>
      <c r="O259" s="105"/>
    </row>
    <row r="260" spans="1:15" ht="12">
      <c r="A260" s="105"/>
      <c r="B260" s="105"/>
      <c r="C260" s="105"/>
      <c r="D260" s="105"/>
      <c r="E260" s="105"/>
      <c r="F260" s="105"/>
      <c r="G260" s="105"/>
      <c r="H260" s="105"/>
      <c r="I260" s="207"/>
      <c r="J260" s="105"/>
      <c r="K260" s="105"/>
      <c r="L260" s="105"/>
      <c r="M260" s="105"/>
      <c r="N260" s="105"/>
      <c r="O260" s="105"/>
    </row>
    <row r="261" spans="1:15" ht="12">
      <c r="A261" s="105"/>
      <c r="B261" s="105"/>
      <c r="C261" s="105"/>
      <c r="D261" s="105"/>
      <c r="E261" s="105"/>
      <c r="F261" s="105"/>
      <c r="G261" s="105"/>
      <c r="H261" s="105"/>
      <c r="I261" s="207"/>
      <c r="J261" s="105"/>
      <c r="K261" s="105"/>
      <c r="L261" s="105"/>
      <c r="M261" s="105"/>
      <c r="N261" s="105"/>
      <c r="O261" s="105"/>
    </row>
    <row r="262" spans="1:15" ht="12">
      <c r="A262" s="105"/>
      <c r="B262" s="105"/>
      <c r="C262" s="105"/>
      <c r="D262" s="105"/>
      <c r="E262" s="105"/>
      <c r="F262" s="105"/>
      <c r="G262" s="105"/>
      <c r="H262" s="105"/>
      <c r="I262" s="207"/>
      <c r="J262" s="105"/>
      <c r="K262" s="105"/>
      <c r="L262" s="105"/>
      <c r="M262" s="105"/>
      <c r="N262" s="105"/>
      <c r="O262" s="105"/>
    </row>
    <row r="263" spans="1:15" ht="12">
      <c r="A263" s="105"/>
      <c r="B263" s="105"/>
      <c r="C263" s="105"/>
      <c r="D263" s="105"/>
      <c r="E263" s="105"/>
      <c r="F263" s="105"/>
      <c r="G263" s="105"/>
      <c r="H263" s="105"/>
      <c r="I263" s="207"/>
      <c r="J263" s="105"/>
      <c r="K263" s="105"/>
      <c r="L263" s="105"/>
      <c r="M263" s="105"/>
      <c r="N263" s="105"/>
      <c r="O263" s="105"/>
    </row>
    <row r="264" spans="1:15" ht="12">
      <c r="A264" s="105"/>
      <c r="B264" s="105"/>
      <c r="C264" s="105"/>
      <c r="D264" s="105"/>
      <c r="E264" s="105"/>
      <c r="F264" s="105"/>
      <c r="G264" s="105"/>
      <c r="H264" s="105"/>
      <c r="I264" s="207"/>
      <c r="J264" s="105"/>
      <c r="K264" s="105"/>
      <c r="L264" s="105"/>
      <c r="M264" s="105"/>
      <c r="N264" s="105"/>
      <c r="O264" s="105"/>
    </row>
    <row r="265" spans="1:15" ht="12">
      <c r="A265" s="105"/>
      <c r="B265" s="105"/>
      <c r="C265" s="105"/>
      <c r="D265" s="105"/>
      <c r="E265" s="105"/>
      <c r="F265" s="105"/>
      <c r="G265" s="105"/>
      <c r="H265" s="105"/>
      <c r="I265" s="207"/>
      <c r="J265" s="105"/>
      <c r="K265" s="105"/>
      <c r="L265" s="105"/>
      <c r="M265" s="105"/>
      <c r="N265" s="105"/>
      <c r="O265" s="105"/>
    </row>
    <row r="266" spans="1:15" ht="12">
      <c r="A266" s="105"/>
      <c r="B266" s="105"/>
      <c r="C266" s="105"/>
      <c r="D266" s="105"/>
      <c r="E266" s="105"/>
      <c r="F266" s="105"/>
      <c r="G266" s="105"/>
      <c r="H266" s="105"/>
      <c r="I266" s="207"/>
      <c r="J266" s="105"/>
      <c r="K266" s="105"/>
      <c r="L266" s="105"/>
      <c r="M266" s="105"/>
      <c r="N266" s="105"/>
      <c r="O266" s="105"/>
    </row>
    <row r="267" spans="1:15" ht="12">
      <c r="A267" s="105"/>
      <c r="B267" s="105"/>
      <c r="C267" s="105"/>
      <c r="D267" s="105"/>
      <c r="E267" s="105"/>
      <c r="F267" s="105"/>
      <c r="G267" s="105"/>
      <c r="H267" s="105"/>
      <c r="I267" s="207"/>
      <c r="J267" s="105"/>
      <c r="K267" s="105"/>
      <c r="L267" s="105"/>
      <c r="M267" s="105"/>
      <c r="N267" s="105"/>
      <c r="O267" s="105"/>
    </row>
    <row r="268" spans="1:15" ht="12">
      <c r="A268" s="105"/>
      <c r="B268" s="105"/>
      <c r="C268" s="105"/>
      <c r="D268" s="105"/>
      <c r="E268" s="105"/>
      <c r="F268" s="105"/>
      <c r="G268" s="105"/>
      <c r="H268" s="105"/>
      <c r="I268" s="207"/>
      <c r="J268" s="105"/>
      <c r="K268" s="105"/>
      <c r="L268" s="105"/>
      <c r="M268" s="105"/>
      <c r="N268" s="105"/>
      <c r="O268" s="105"/>
    </row>
    <row r="269" spans="1:15" ht="12">
      <c r="A269" s="105"/>
      <c r="B269" s="105"/>
      <c r="C269" s="105"/>
      <c r="D269" s="105"/>
      <c r="E269" s="105"/>
      <c r="F269" s="105"/>
      <c r="G269" s="105"/>
      <c r="H269" s="105"/>
      <c r="I269" s="207"/>
      <c r="J269" s="105"/>
      <c r="K269" s="105"/>
      <c r="L269" s="105"/>
      <c r="M269" s="105"/>
      <c r="N269" s="105"/>
      <c r="O269" s="105"/>
    </row>
    <row r="270" spans="1:15" ht="12">
      <c r="A270" s="105"/>
      <c r="B270" s="105"/>
      <c r="C270" s="105"/>
      <c r="D270" s="105"/>
      <c r="E270" s="105"/>
      <c r="F270" s="105"/>
      <c r="G270" s="105"/>
      <c r="H270" s="105"/>
      <c r="I270" s="207"/>
      <c r="J270" s="105"/>
      <c r="K270" s="105"/>
      <c r="L270" s="105"/>
      <c r="M270" s="105"/>
      <c r="N270" s="105"/>
      <c r="O270" s="105"/>
    </row>
    <row r="271" spans="1:15" ht="12">
      <c r="A271" s="105"/>
      <c r="B271" s="105"/>
      <c r="C271" s="105"/>
      <c r="D271" s="105"/>
      <c r="E271" s="105"/>
      <c r="F271" s="105"/>
      <c r="G271" s="105"/>
      <c r="H271" s="105"/>
      <c r="I271" s="207"/>
      <c r="J271" s="105"/>
      <c r="K271" s="105"/>
      <c r="L271" s="105"/>
      <c r="M271" s="105"/>
      <c r="N271" s="105"/>
      <c r="O271" s="105"/>
    </row>
    <row r="272" spans="1:15" ht="12">
      <c r="A272" s="105"/>
      <c r="B272" s="105"/>
      <c r="C272" s="105"/>
      <c r="D272" s="105"/>
      <c r="E272" s="105"/>
      <c r="F272" s="105"/>
      <c r="G272" s="105"/>
      <c r="H272" s="105"/>
      <c r="I272" s="207"/>
      <c r="J272" s="105"/>
      <c r="K272" s="105"/>
      <c r="L272" s="105"/>
      <c r="M272" s="105"/>
      <c r="N272" s="105"/>
      <c r="O272" s="105"/>
    </row>
    <row r="273" spans="1:15" ht="12">
      <c r="A273" s="105"/>
      <c r="B273" s="105"/>
      <c r="C273" s="105"/>
      <c r="D273" s="105"/>
      <c r="E273" s="105"/>
      <c r="F273" s="105"/>
      <c r="G273" s="105"/>
      <c r="H273" s="105"/>
      <c r="I273" s="207"/>
      <c r="J273" s="105"/>
      <c r="K273" s="105"/>
      <c r="L273" s="105"/>
      <c r="M273" s="105"/>
      <c r="N273" s="105"/>
      <c r="O273" s="105"/>
    </row>
    <row r="274" spans="1:15" ht="12">
      <c r="A274" s="105"/>
      <c r="B274" s="105"/>
      <c r="C274" s="105"/>
      <c r="D274" s="105"/>
      <c r="E274" s="105"/>
      <c r="F274" s="105"/>
      <c r="G274" s="105"/>
      <c r="H274" s="105"/>
      <c r="I274" s="207"/>
      <c r="J274" s="105"/>
      <c r="K274" s="105"/>
      <c r="L274" s="105"/>
      <c r="M274" s="105"/>
      <c r="N274" s="105"/>
      <c r="O274" s="105"/>
    </row>
    <row r="275" spans="1:15" ht="12">
      <c r="A275" s="105"/>
      <c r="B275" s="105"/>
      <c r="C275" s="105"/>
      <c r="D275" s="105"/>
      <c r="E275" s="105"/>
      <c r="F275" s="105"/>
      <c r="G275" s="105"/>
      <c r="H275" s="105"/>
      <c r="I275" s="207"/>
      <c r="J275" s="105"/>
      <c r="K275" s="105"/>
      <c r="L275" s="105"/>
      <c r="M275" s="105"/>
      <c r="N275" s="105"/>
      <c r="O275" s="105"/>
    </row>
    <row r="276" spans="1:15" ht="12">
      <c r="A276" s="105"/>
      <c r="B276" s="105"/>
      <c r="C276" s="105"/>
      <c r="D276" s="105"/>
      <c r="E276" s="105"/>
      <c r="F276" s="105"/>
      <c r="G276" s="105"/>
      <c r="H276" s="105"/>
      <c r="I276" s="207"/>
      <c r="J276" s="105"/>
      <c r="K276" s="105"/>
      <c r="L276" s="105"/>
      <c r="M276" s="105"/>
      <c r="N276" s="105"/>
      <c r="O276" s="105"/>
    </row>
    <row r="277" spans="1:15" ht="12">
      <c r="A277" s="105"/>
      <c r="B277" s="105"/>
      <c r="C277" s="105"/>
      <c r="D277" s="105"/>
      <c r="E277" s="105"/>
      <c r="F277" s="105"/>
      <c r="G277" s="105"/>
      <c r="H277" s="105"/>
      <c r="I277" s="207"/>
      <c r="J277" s="105"/>
      <c r="K277" s="105"/>
      <c r="L277" s="105"/>
      <c r="M277" s="105"/>
      <c r="N277" s="105"/>
      <c r="O277" s="105"/>
    </row>
    <row r="278" spans="1:15" ht="12">
      <c r="A278" s="105"/>
      <c r="B278" s="105"/>
      <c r="C278" s="105"/>
      <c r="D278" s="105"/>
      <c r="E278" s="105"/>
      <c r="F278" s="105"/>
      <c r="G278" s="105"/>
      <c r="H278" s="105"/>
      <c r="I278" s="207"/>
      <c r="J278" s="105"/>
      <c r="K278" s="105"/>
      <c r="L278" s="105"/>
      <c r="M278" s="105"/>
      <c r="N278" s="105"/>
      <c r="O278" s="105"/>
    </row>
    <row r="279" spans="1:15" ht="12">
      <c r="A279" s="105"/>
      <c r="B279" s="105"/>
      <c r="C279" s="105"/>
      <c r="D279" s="105"/>
      <c r="E279" s="105"/>
      <c r="F279" s="105"/>
      <c r="G279" s="105"/>
      <c r="H279" s="105"/>
      <c r="I279" s="207"/>
      <c r="J279" s="105"/>
      <c r="K279" s="105"/>
      <c r="L279" s="105"/>
      <c r="M279" s="105"/>
      <c r="N279" s="105"/>
      <c r="O279" s="105"/>
    </row>
    <row r="280" spans="1:15" ht="12">
      <c r="A280" s="105"/>
      <c r="B280" s="105"/>
      <c r="C280" s="105"/>
      <c r="D280" s="105"/>
      <c r="E280" s="105"/>
      <c r="F280" s="105"/>
      <c r="G280" s="105"/>
      <c r="H280" s="105"/>
      <c r="I280" s="207"/>
      <c r="J280" s="105"/>
      <c r="K280" s="105"/>
      <c r="L280" s="105"/>
      <c r="M280" s="105"/>
      <c r="N280" s="105"/>
      <c r="O280" s="105"/>
    </row>
    <row r="281" spans="1:15" ht="12">
      <c r="A281" s="105"/>
      <c r="B281" s="105"/>
      <c r="C281" s="105"/>
      <c r="D281" s="105"/>
      <c r="E281" s="105"/>
      <c r="F281" s="105"/>
      <c r="G281" s="105"/>
      <c r="H281" s="105"/>
      <c r="I281" s="207"/>
      <c r="J281" s="105"/>
      <c r="K281" s="105"/>
      <c r="L281" s="105"/>
      <c r="M281" s="105"/>
      <c r="N281" s="105"/>
      <c r="O281" s="105"/>
    </row>
    <row r="282" spans="1:15" ht="12">
      <c r="A282" s="105"/>
      <c r="B282" s="105"/>
      <c r="C282" s="105"/>
      <c r="D282" s="105"/>
      <c r="E282" s="105"/>
      <c r="F282" s="105"/>
      <c r="G282" s="105"/>
      <c r="H282" s="105"/>
      <c r="I282" s="207"/>
      <c r="J282" s="105"/>
      <c r="K282" s="105"/>
      <c r="L282" s="105"/>
      <c r="M282" s="105"/>
      <c r="N282" s="105"/>
      <c r="O282" s="105"/>
    </row>
    <row r="283" spans="1:15" ht="12">
      <c r="A283" s="105"/>
      <c r="B283" s="105"/>
      <c r="C283" s="105"/>
      <c r="D283" s="105"/>
      <c r="E283" s="105"/>
      <c r="F283" s="105"/>
      <c r="G283" s="105"/>
      <c r="H283" s="105"/>
      <c r="I283" s="207"/>
      <c r="J283" s="105"/>
      <c r="K283" s="105"/>
      <c r="L283" s="105"/>
      <c r="M283" s="105"/>
      <c r="N283" s="105"/>
      <c r="O283" s="105"/>
    </row>
    <row r="284" spans="1:15" ht="12">
      <c r="A284" s="105"/>
      <c r="B284" s="105"/>
      <c r="C284" s="105"/>
      <c r="D284" s="105"/>
      <c r="E284" s="105"/>
      <c r="F284" s="105"/>
      <c r="G284" s="105"/>
      <c r="H284" s="105"/>
      <c r="I284" s="207"/>
      <c r="J284" s="105"/>
      <c r="K284" s="105"/>
      <c r="L284" s="105"/>
      <c r="M284" s="105"/>
      <c r="N284" s="105"/>
      <c r="O284" s="105"/>
    </row>
    <row r="285" spans="1:15" ht="12">
      <c r="A285" s="105"/>
      <c r="B285" s="105"/>
      <c r="C285" s="105"/>
      <c r="D285" s="105"/>
      <c r="E285" s="105"/>
      <c r="F285" s="105"/>
      <c r="G285" s="105"/>
      <c r="H285" s="105"/>
      <c r="I285" s="207"/>
      <c r="J285" s="105"/>
      <c r="K285" s="105"/>
      <c r="L285" s="105"/>
      <c r="M285" s="105"/>
      <c r="N285" s="105"/>
      <c r="O285" s="105"/>
    </row>
    <row r="286" spans="1:15" ht="12">
      <c r="A286" s="105"/>
      <c r="B286" s="105"/>
      <c r="C286" s="105"/>
      <c r="D286" s="105"/>
      <c r="E286" s="105"/>
      <c r="F286" s="105"/>
      <c r="G286" s="105"/>
      <c r="H286" s="105"/>
      <c r="I286" s="207"/>
      <c r="J286" s="105"/>
      <c r="K286" s="105"/>
      <c r="L286" s="105"/>
      <c r="M286" s="105"/>
      <c r="N286" s="105"/>
      <c r="O286" s="105"/>
    </row>
    <row r="287" spans="1:15" ht="12">
      <c r="A287" s="105"/>
      <c r="B287" s="105"/>
      <c r="C287" s="105"/>
      <c r="D287" s="105"/>
      <c r="E287" s="105"/>
      <c r="F287" s="105"/>
      <c r="G287" s="105"/>
      <c r="H287" s="105"/>
      <c r="I287" s="207"/>
      <c r="J287" s="105"/>
      <c r="K287" s="105"/>
      <c r="L287" s="105"/>
      <c r="M287" s="105"/>
      <c r="N287" s="105"/>
      <c r="O287" s="105"/>
    </row>
    <row r="288" spans="1:15" ht="12">
      <c r="A288" s="105"/>
      <c r="B288" s="105"/>
      <c r="C288" s="105"/>
      <c r="D288" s="105"/>
      <c r="E288" s="105"/>
      <c r="F288" s="105"/>
      <c r="G288" s="105"/>
      <c r="H288" s="105"/>
      <c r="I288" s="207"/>
      <c r="J288" s="105"/>
      <c r="K288" s="105"/>
      <c r="L288" s="105"/>
      <c r="M288" s="105"/>
      <c r="N288" s="105"/>
      <c r="O288" s="105"/>
    </row>
    <row r="289" spans="1:15" ht="12">
      <c r="A289" s="105"/>
      <c r="B289" s="105"/>
      <c r="C289" s="105"/>
      <c r="D289" s="105"/>
      <c r="E289" s="105"/>
      <c r="F289" s="105"/>
      <c r="G289" s="105"/>
      <c r="H289" s="105"/>
      <c r="I289" s="207"/>
      <c r="J289" s="105"/>
      <c r="K289" s="105"/>
      <c r="L289" s="105"/>
      <c r="M289" s="105"/>
      <c r="N289" s="105"/>
      <c r="O289" s="105"/>
    </row>
    <row r="290" spans="1:15" ht="12">
      <c r="A290" s="105"/>
      <c r="B290" s="105"/>
      <c r="C290" s="105"/>
      <c r="D290" s="105"/>
      <c r="E290" s="105"/>
      <c r="F290" s="105"/>
      <c r="G290" s="105"/>
      <c r="H290" s="105"/>
      <c r="I290" s="207"/>
      <c r="J290" s="105"/>
      <c r="K290" s="105"/>
      <c r="L290" s="105"/>
      <c r="M290" s="105"/>
      <c r="N290" s="105"/>
      <c r="O290" s="105"/>
    </row>
    <row r="291" spans="1:15" ht="12">
      <c r="A291" s="105"/>
      <c r="B291" s="105"/>
      <c r="C291" s="105"/>
      <c r="D291" s="105"/>
      <c r="E291" s="105"/>
      <c r="F291" s="105"/>
      <c r="G291" s="105"/>
      <c r="H291" s="105"/>
      <c r="I291" s="207"/>
      <c r="J291" s="105"/>
      <c r="K291" s="105"/>
      <c r="L291" s="105"/>
      <c r="M291" s="105"/>
      <c r="N291" s="105"/>
      <c r="O291" s="105"/>
    </row>
    <row r="292" spans="1:15" ht="12">
      <c r="A292" s="105"/>
      <c r="B292" s="105"/>
      <c r="C292" s="105"/>
      <c r="D292" s="105"/>
      <c r="E292" s="105"/>
      <c r="F292" s="105"/>
      <c r="G292" s="105"/>
      <c r="H292" s="105"/>
      <c r="I292" s="207"/>
      <c r="J292" s="105"/>
      <c r="K292" s="105"/>
      <c r="L292" s="105"/>
      <c r="M292" s="105"/>
      <c r="N292" s="105"/>
      <c r="O292" s="105"/>
    </row>
    <row r="293" spans="1:15" ht="12">
      <c r="A293" s="105"/>
      <c r="B293" s="105"/>
      <c r="C293" s="105"/>
      <c r="D293" s="105"/>
      <c r="E293" s="105"/>
      <c r="F293" s="105"/>
      <c r="G293" s="105"/>
      <c r="H293" s="105"/>
      <c r="I293" s="207"/>
      <c r="J293" s="105"/>
      <c r="K293" s="105"/>
      <c r="L293" s="105"/>
      <c r="M293" s="105"/>
      <c r="N293" s="105"/>
      <c r="O293" s="105"/>
    </row>
    <row r="294" spans="1:15" ht="12">
      <c r="A294" s="105"/>
      <c r="B294" s="105"/>
      <c r="C294" s="105"/>
      <c r="D294" s="105"/>
      <c r="E294" s="105"/>
      <c r="F294" s="105"/>
      <c r="G294" s="105"/>
      <c r="H294" s="105"/>
      <c r="I294" s="207"/>
      <c r="J294" s="105"/>
      <c r="K294" s="105"/>
      <c r="L294" s="105"/>
      <c r="M294" s="105"/>
      <c r="N294" s="105"/>
      <c r="O294" s="105"/>
    </row>
    <row r="295" spans="1:15" ht="12">
      <c r="A295" s="105"/>
      <c r="B295" s="105"/>
      <c r="C295" s="105"/>
      <c r="D295" s="105"/>
      <c r="E295" s="105"/>
      <c r="F295" s="105"/>
      <c r="G295" s="105"/>
      <c r="H295" s="105"/>
      <c r="I295" s="207"/>
      <c r="J295" s="105"/>
      <c r="K295" s="105"/>
      <c r="L295" s="105"/>
      <c r="M295" s="105"/>
      <c r="N295" s="105"/>
      <c r="O295" s="105"/>
    </row>
    <row r="296" spans="1:15" ht="12">
      <c r="A296" s="105"/>
      <c r="B296" s="105"/>
      <c r="C296" s="105"/>
      <c r="D296" s="105"/>
      <c r="E296" s="105"/>
      <c r="F296" s="105"/>
      <c r="G296" s="105"/>
      <c r="H296" s="105"/>
      <c r="I296" s="207"/>
      <c r="J296" s="105"/>
      <c r="K296" s="105"/>
      <c r="L296" s="105"/>
      <c r="M296" s="105"/>
      <c r="N296" s="105"/>
      <c r="O296" s="105"/>
    </row>
    <row r="297" spans="1:15" ht="12">
      <c r="A297" s="105"/>
      <c r="B297" s="105"/>
      <c r="C297" s="105"/>
      <c r="D297" s="105"/>
      <c r="E297" s="105"/>
      <c r="F297" s="105"/>
      <c r="G297" s="105"/>
      <c r="H297" s="105"/>
      <c r="I297" s="207"/>
      <c r="J297" s="105"/>
      <c r="K297" s="105"/>
      <c r="L297" s="105"/>
      <c r="M297" s="105"/>
      <c r="N297" s="105"/>
      <c r="O297" s="105"/>
    </row>
    <row r="298" spans="1:15" ht="12">
      <c r="A298" s="105"/>
      <c r="B298" s="105"/>
      <c r="C298" s="105"/>
      <c r="D298" s="105"/>
      <c r="E298" s="105"/>
      <c r="F298" s="105"/>
      <c r="G298" s="105"/>
      <c r="H298" s="105"/>
      <c r="I298" s="207"/>
      <c r="J298" s="105"/>
      <c r="K298" s="105"/>
      <c r="L298" s="105"/>
      <c r="M298" s="105"/>
      <c r="N298" s="105"/>
      <c r="O298" s="105"/>
    </row>
    <row r="299" spans="1:15" ht="12">
      <c r="A299" s="105"/>
      <c r="B299" s="105"/>
      <c r="C299" s="105"/>
      <c r="D299" s="105"/>
      <c r="E299" s="105"/>
      <c r="F299" s="105"/>
      <c r="G299" s="105"/>
      <c r="H299" s="105"/>
      <c r="I299" s="207"/>
      <c r="J299" s="105"/>
      <c r="K299" s="105"/>
      <c r="L299" s="105"/>
      <c r="M299" s="105"/>
      <c r="N299" s="105"/>
      <c r="O299" s="105"/>
    </row>
    <row r="300" spans="1:15" ht="12">
      <c r="A300" s="105"/>
      <c r="B300" s="105"/>
      <c r="C300" s="105"/>
      <c r="D300" s="105"/>
      <c r="E300" s="105"/>
      <c r="F300" s="105"/>
      <c r="G300" s="105"/>
      <c r="H300" s="105"/>
      <c r="I300" s="207"/>
      <c r="J300" s="105"/>
      <c r="K300" s="105"/>
      <c r="L300" s="105"/>
      <c r="M300" s="105"/>
      <c r="N300" s="105"/>
      <c r="O300" s="105"/>
    </row>
    <row r="301" spans="1:15" ht="12">
      <c r="A301" s="105"/>
      <c r="B301" s="105"/>
      <c r="C301" s="105"/>
      <c r="D301" s="105"/>
      <c r="E301" s="105"/>
      <c r="F301" s="105"/>
      <c r="G301" s="105"/>
      <c r="H301" s="105"/>
      <c r="I301" s="207"/>
      <c r="J301" s="105"/>
      <c r="K301" s="105"/>
      <c r="L301" s="105"/>
      <c r="M301" s="105"/>
      <c r="N301" s="105"/>
      <c r="O301" s="105"/>
    </row>
    <row r="302" spans="1:15" ht="12">
      <c r="A302" s="105"/>
      <c r="B302" s="105"/>
      <c r="C302" s="105"/>
      <c r="D302" s="105"/>
      <c r="E302" s="105"/>
      <c r="F302" s="105"/>
      <c r="G302" s="105"/>
      <c r="H302" s="105"/>
      <c r="I302" s="207"/>
      <c r="J302" s="105"/>
      <c r="K302" s="105"/>
      <c r="L302" s="105"/>
      <c r="M302" s="105"/>
      <c r="N302" s="105"/>
      <c r="O302" s="105"/>
    </row>
    <row r="303" spans="1:15" ht="12">
      <c r="A303" s="105"/>
      <c r="B303" s="105"/>
      <c r="C303" s="105"/>
      <c r="D303" s="105"/>
      <c r="E303" s="105"/>
      <c r="F303" s="105"/>
      <c r="G303" s="105"/>
      <c r="H303" s="105"/>
      <c r="I303" s="207"/>
      <c r="J303" s="105"/>
      <c r="K303" s="105"/>
      <c r="L303" s="105"/>
      <c r="M303" s="105"/>
      <c r="N303" s="105"/>
      <c r="O303" s="105"/>
    </row>
    <row r="304" spans="1:15" ht="12">
      <c r="A304" s="105"/>
      <c r="B304" s="105"/>
      <c r="C304" s="105"/>
      <c r="D304" s="105"/>
      <c r="E304" s="105"/>
      <c r="F304" s="105"/>
      <c r="G304" s="105"/>
      <c r="H304" s="105"/>
      <c r="I304" s="207"/>
      <c r="J304" s="105"/>
      <c r="K304" s="105"/>
      <c r="L304" s="105"/>
      <c r="M304" s="105"/>
      <c r="N304" s="105"/>
      <c r="O304" s="105"/>
    </row>
    <row r="305" spans="1:15" ht="12">
      <c r="A305" s="105"/>
      <c r="B305" s="105"/>
      <c r="C305" s="105"/>
      <c r="D305" s="105"/>
      <c r="E305" s="105"/>
      <c r="F305" s="105"/>
      <c r="G305" s="105"/>
      <c r="H305" s="105"/>
      <c r="I305" s="207"/>
      <c r="J305" s="105"/>
      <c r="K305" s="105"/>
      <c r="L305" s="105"/>
      <c r="M305" s="105"/>
      <c r="N305" s="105"/>
      <c r="O305" s="105"/>
    </row>
    <row r="306" spans="1:15" ht="12">
      <c r="A306" s="105"/>
      <c r="B306" s="105"/>
      <c r="C306" s="105"/>
      <c r="D306" s="105"/>
      <c r="E306" s="105"/>
      <c r="F306" s="105"/>
      <c r="G306" s="105"/>
      <c r="H306" s="105"/>
      <c r="I306" s="207"/>
      <c r="J306" s="105"/>
      <c r="K306" s="105"/>
      <c r="L306" s="105"/>
      <c r="M306" s="105"/>
      <c r="N306" s="105"/>
      <c r="O306" s="105"/>
    </row>
    <row r="307" spans="1:15" ht="12">
      <c r="A307" s="105"/>
      <c r="B307" s="105"/>
      <c r="C307" s="105"/>
      <c r="D307" s="105"/>
      <c r="E307" s="105"/>
      <c r="F307" s="105"/>
      <c r="G307" s="105"/>
      <c r="H307" s="105"/>
      <c r="I307" s="207"/>
      <c r="J307" s="105"/>
      <c r="K307" s="105"/>
      <c r="L307" s="105"/>
      <c r="M307" s="105"/>
      <c r="N307" s="105"/>
      <c r="O307" s="105"/>
    </row>
    <row r="308" spans="1:15" ht="12">
      <c r="A308" s="105"/>
      <c r="B308" s="105"/>
      <c r="C308" s="105"/>
      <c r="D308" s="105"/>
      <c r="E308" s="105"/>
      <c r="F308" s="105"/>
      <c r="G308" s="105"/>
      <c r="H308" s="105"/>
      <c r="I308" s="207"/>
      <c r="J308" s="105"/>
      <c r="K308" s="105"/>
      <c r="L308" s="105"/>
      <c r="M308" s="105"/>
      <c r="N308" s="105"/>
      <c r="O308" s="105"/>
    </row>
    <row r="309" spans="1:15" ht="12">
      <c r="A309" s="105"/>
      <c r="B309" s="105"/>
      <c r="C309" s="105"/>
      <c r="D309" s="105"/>
      <c r="E309" s="105"/>
      <c r="F309" s="105"/>
      <c r="G309" s="105"/>
      <c r="H309" s="105"/>
      <c r="I309" s="207"/>
      <c r="J309" s="105"/>
      <c r="K309" s="105"/>
      <c r="L309" s="105"/>
      <c r="M309" s="105"/>
      <c r="N309" s="105"/>
      <c r="O309" s="105"/>
    </row>
    <row r="310" spans="1:15" ht="12">
      <c r="A310" s="105"/>
      <c r="B310" s="105"/>
      <c r="C310" s="105"/>
      <c r="D310" s="105"/>
      <c r="E310" s="105"/>
      <c r="F310" s="105"/>
      <c r="G310" s="105"/>
      <c r="H310" s="105"/>
      <c r="I310" s="207"/>
      <c r="J310" s="105"/>
      <c r="K310" s="105"/>
      <c r="L310" s="105"/>
      <c r="M310" s="105"/>
      <c r="N310" s="105"/>
      <c r="O310" s="105"/>
    </row>
    <row r="311" spans="1:15" ht="12">
      <c r="A311" s="105"/>
      <c r="B311" s="105"/>
      <c r="C311" s="105"/>
      <c r="D311" s="105"/>
      <c r="E311" s="105"/>
      <c r="F311" s="105"/>
      <c r="G311" s="105"/>
      <c r="H311" s="105"/>
      <c r="I311" s="207"/>
      <c r="J311" s="105"/>
      <c r="K311" s="105"/>
      <c r="L311" s="105"/>
      <c r="M311" s="105"/>
      <c r="N311" s="105"/>
      <c r="O311" s="105"/>
    </row>
    <row r="312" spans="1:15" ht="12">
      <c r="A312" s="105"/>
      <c r="B312" s="105"/>
      <c r="C312" s="105"/>
      <c r="D312" s="105"/>
      <c r="E312" s="105"/>
      <c r="F312" s="105"/>
      <c r="G312" s="105"/>
      <c r="H312" s="105"/>
      <c r="I312" s="207"/>
      <c r="J312" s="105"/>
      <c r="K312" s="105"/>
      <c r="L312" s="105"/>
      <c r="M312" s="105"/>
      <c r="N312" s="105"/>
      <c r="O312" s="105"/>
    </row>
    <row r="313" spans="1:15" ht="12">
      <c r="A313" s="105"/>
      <c r="B313" s="105"/>
      <c r="C313" s="105"/>
      <c r="D313" s="105"/>
      <c r="E313" s="105"/>
      <c r="F313" s="105"/>
      <c r="G313" s="105"/>
      <c r="H313" s="105"/>
      <c r="I313" s="207"/>
      <c r="J313" s="105"/>
      <c r="K313" s="105"/>
      <c r="L313" s="105"/>
      <c r="M313" s="105"/>
      <c r="N313" s="105"/>
      <c r="O313" s="105"/>
    </row>
    <row r="314" spans="1:15" ht="12">
      <c r="A314" s="105"/>
      <c r="B314" s="105"/>
      <c r="C314" s="105"/>
      <c r="D314" s="105"/>
      <c r="E314" s="105"/>
      <c r="F314" s="105"/>
      <c r="G314" s="105"/>
      <c r="H314" s="105"/>
      <c r="I314" s="207"/>
      <c r="J314" s="105"/>
      <c r="K314" s="105"/>
      <c r="L314" s="105"/>
      <c r="M314" s="105"/>
      <c r="N314" s="105"/>
      <c r="O314" s="105"/>
    </row>
    <row r="315" spans="1:15" ht="12">
      <c r="A315" s="105"/>
      <c r="B315" s="105"/>
      <c r="C315" s="105"/>
      <c r="D315" s="105"/>
      <c r="E315" s="105"/>
      <c r="F315" s="105"/>
      <c r="G315" s="105"/>
      <c r="H315" s="105"/>
      <c r="I315" s="207"/>
      <c r="J315" s="105"/>
      <c r="K315" s="105"/>
      <c r="L315" s="105"/>
      <c r="M315" s="105"/>
      <c r="N315" s="105"/>
      <c r="O315" s="105"/>
    </row>
    <row r="316" spans="1:15" ht="12">
      <c r="A316" s="105"/>
      <c r="B316" s="105"/>
      <c r="C316" s="105"/>
      <c r="D316" s="105"/>
      <c r="E316" s="105"/>
      <c r="F316" s="105"/>
      <c r="G316" s="105"/>
      <c r="H316" s="105"/>
      <c r="I316" s="207"/>
      <c r="J316" s="105"/>
      <c r="K316" s="105"/>
      <c r="L316" s="105"/>
      <c r="M316" s="105"/>
      <c r="N316" s="105"/>
      <c r="O316" s="105"/>
    </row>
    <row r="317" spans="1:15" ht="12">
      <c r="A317" s="105"/>
      <c r="B317" s="105"/>
      <c r="C317" s="105"/>
      <c r="D317" s="105"/>
      <c r="E317" s="105"/>
      <c r="F317" s="105"/>
      <c r="G317" s="105"/>
      <c r="H317" s="105"/>
      <c r="I317" s="207"/>
      <c r="J317" s="105"/>
      <c r="K317" s="105"/>
      <c r="L317" s="105"/>
      <c r="M317" s="105"/>
      <c r="N317" s="105"/>
      <c r="O317" s="105"/>
    </row>
    <row r="318" spans="1:15" ht="12">
      <c r="A318" s="105"/>
      <c r="B318" s="105"/>
      <c r="C318" s="105"/>
      <c r="D318" s="105"/>
      <c r="E318" s="105"/>
      <c r="F318" s="105"/>
      <c r="G318" s="105"/>
      <c r="H318" s="105"/>
      <c r="I318" s="207"/>
      <c r="J318" s="105"/>
      <c r="K318" s="105"/>
      <c r="L318" s="105"/>
      <c r="M318" s="105"/>
      <c r="N318" s="105"/>
      <c r="O318" s="105"/>
    </row>
    <row r="319" spans="1:15" ht="12">
      <c r="A319" s="105"/>
      <c r="B319" s="105"/>
      <c r="C319" s="105"/>
      <c r="D319" s="105"/>
      <c r="E319" s="105"/>
      <c r="F319" s="105"/>
      <c r="G319" s="105"/>
      <c r="H319" s="105"/>
      <c r="I319" s="207"/>
      <c r="J319" s="105"/>
      <c r="K319" s="105"/>
      <c r="L319" s="105"/>
      <c r="M319" s="105"/>
      <c r="N319" s="105"/>
      <c r="O319" s="105"/>
    </row>
    <row r="320" spans="1:15" ht="12">
      <c r="A320" s="105"/>
      <c r="B320" s="105"/>
      <c r="C320" s="105"/>
      <c r="D320" s="105"/>
      <c r="E320" s="105"/>
      <c r="F320" s="105"/>
      <c r="G320" s="105"/>
      <c r="H320" s="105"/>
      <c r="I320" s="207"/>
      <c r="J320" s="105"/>
      <c r="K320" s="105"/>
      <c r="L320" s="105"/>
      <c r="M320" s="105"/>
      <c r="N320" s="105"/>
      <c r="O320" s="105"/>
    </row>
    <row r="321" spans="1:15" ht="12">
      <c r="A321" s="105"/>
      <c r="B321" s="105"/>
      <c r="C321" s="105"/>
      <c r="D321" s="105"/>
      <c r="E321" s="105"/>
      <c r="F321" s="105"/>
      <c r="G321" s="105"/>
      <c r="H321" s="105"/>
      <c r="I321" s="207"/>
      <c r="J321" s="105"/>
      <c r="K321" s="105"/>
      <c r="L321" s="105"/>
      <c r="M321" s="105"/>
      <c r="N321" s="105"/>
      <c r="O321" s="105"/>
    </row>
    <row r="322" spans="1:15" ht="12">
      <c r="A322" s="105"/>
      <c r="B322" s="105"/>
      <c r="C322" s="105"/>
      <c r="D322" s="105"/>
      <c r="E322" s="105"/>
      <c r="F322" s="105"/>
      <c r="G322" s="105"/>
      <c r="H322" s="105"/>
      <c r="I322" s="207"/>
      <c r="J322" s="105"/>
      <c r="K322" s="105"/>
      <c r="L322" s="105"/>
      <c r="M322" s="105"/>
      <c r="N322" s="105"/>
      <c r="O322" s="105"/>
    </row>
    <row r="323" spans="1:15" ht="12">
      <c r="A323" s="105"/>
      <c r="B323" s="105"/>
      <c r="C323" s="105"/>
      <c r="D323" s="105"/>
      <c r="E323" s="105"/>
      <c r="F323" s="105"/>
      <c r="G323" s="105"/>
      <c r="H323" s="105"/>
      <c r="I323" s="207"/>
      <c r="J323" s="105"/>
      <c r="K323" s="105"/>
      <c r="L323" s="105"/>
      <c r="M323" s="105"/>
      <c r="N323" s="105"/>
      <c r="O323" s="105"/>
    </row>
    <row r="324" spans="1:15" ht="12">
      <c r="A324" s="105"/>
      <c r="B324" s="105"/>
      <c r="C324" s="105"/>
      <c r="D324" s="105"/>
      <c r="E324" s="105"/>
      <c r="F324" s="105"/>
      <c r="G324" s="105"/>
      <c r="H324" s="105"/>
      <c r="I324" s="207"/>
      <c r="J324" s="105"/>
      <c r="K324" s="105"/>
      <c r="L324" s="105"/>
      <c r="M324" s="105"/>
      <c r="N324" s="105"/>
      <c r="O324" s="105"/>
    </row>
    <row r="325" spans="1:15" ht="12">
      <c r="A325" s="105"/>
      <c r="B325" s="105"/>
      <c r="C325" s="105"/>
      <c r="D325" s="105"/>
      <c r="E325" s="105"/>
      <c r="F325" s="105"/>
      <c r="G325" s="105"/>
      <c r="H325" s="105"/>
      <c r="I325" s="207"/>
      <c r="J325" s="105"/>
      <c r="K325" s="105"/>
      <c r="L325" s="105"/>
      <c r="M325" s="105"/>
      <c r="N325" s="105"/>
      <c r="O325" s="105"/>
    </row>
    <row r="326" spans="1:15" ht="12">
      <c r="A326" s="105"/>
      <c r="B326" s="105"/>
      <c r="C326" s="105"/>
      <c r="D326" s="105"/>
      <c r="E326" s="105"/>
      <c r="F326" s="105"/>
      <c r="G326" s="105"/>
      <c r="H326" s="105"/>
      <c r="I326" s="207"/>
      <c r="J326" s="105"/>
      <c r="K326" s="105"/>
      <c r="L326" s="105"/>
      <c r="M326" s="105"/>
      <c r="N326" s="105"/>
      <c r="O326" s="105"/>
    </row>
    <row r="327" spans="1:15" ht="12">
      <c r="A327" s="105"/>
      <c r="B327" s="105"/>
      <c r="C327" s="105"/>
      <c r="D327" s="105"/>
      <c r="E327" s="105"/>
      <c r="F327" s="105"/>
      <c r="G327" s="105"/>
      <c r="H327" s="105"/>
      <c r="I327" s="207"/>
      <c r="J327" s="105"/>
      <c r="K327" s="105"/>
      <c r="L327" s="105"/>
      <c r="M327" s="105"/>
      <c r="N327" s="105"/>
      <c r="O327" s="105"/>
    </row>
    <row r="328" spans="1:15" ht="12">
      <c r="A328" s="105"/>
      <c r="B328" s="105"/>
      <c r="C328" s="105"/>
      <c r="D328" s="105"/>
      <c r="E328" s="105"/>
      <c r="F328" s="105"/>
      <c r="G328" s="105"/>
      <c r="H328" s="105"/>
      <c r="I328" s="207"/>
      <c r="J328" s="105"/>
      <c r="K328" s="105"/>
      <c r="L328" s="105"/>
      <c r="M328" s="105"/>
      <c r="N328" s="105"/>
      <c r="O328" s="105"/>
    </row>
    <row r="329" spans="1:15" ht="12">
      <c r="A329" s="105"/>
      <c r="B329" s="105"/>
      <c r="C329" s="105"/>
      <c r="D329" s="105"/>
      <c r="E329" s="105"/>
      <c r="F329" s="105"/>
      <c r="G329" s="105"/>
      <c r="H329" s="105"/>
      <c r="I329" s="207"/>
      <c r="J329" s="105"/>
      <c r="K329" s="105"/>
      <c r="L329" s="105"/>
      <c r="M329" s="105"/>
      <c r="N329" s="105"/>
      <c r="O329" s="105"/>
    </row>
    <row r="330" spans="1:15" ht="12">
      <c r="A330" s="105"/>
      <c r="B330" s="105"/>
      <c r="C330" s="105"/>
      <c r="D330" s="105"/>
      <c r="E330" s="105"/>
      <c r="F330" s="105"/>
      <c r="G330" s="105"/>
      <c r="H330" s="105"/>
      <c r="I330" s="207"/>
      <c r="J330" s="105"/>
      <c r="K330" s="105"/>
      <c r="L330" s="105"/>
      <c r="M330" s="105"/>
      <c r="N330" s="105"/>
      <c r="O330" s="105"/>
    </row>
    <row r="331" spans="1:15" ht="12">
      <c r="A331" s="105"/>
      <c r="B331" s="105"/>
      <c r="C331" s="105"/>
      <c r="D331" s="105"/>
      <c r="E331" s="105"/>
      <c r="F331" s="105"/>
      <c r="G331" s="105"/>
      <c r="H331" s="105"/>
      <c r="I331" s="207"/>
      <c r="J331" s="105"/>
      <c r="K331" s="105"/>
      <c r="L331" s="105"/>
      <c r="M331" s="105"/>
      <c r="N331" s="105"/>
      <c r="O331" s="105"/>
    </row>
    <row r="332" spans="1:15" ht="12">
      <c r="A332" s="105"/>
      <c r="B332" s="105"/>
      <c r="C332" s="105"/>
      <c r="D332" s="105"/>
      <c r="E332" s="105"/>
      <c r="F332" s="105"/>
      <c r="G332" s="105"/>
      <c r="H332" s="105"/>
      <c r="I332" s="207"/>
      <c r="J332" s="105"/>
      <c r="K332" s="105"/>
      <c r="L332" s="105"/>
      <c r="M332" s="105"/>
      <c r="N332" s="105"/>
      <c r="O332" s="105"/>
    </row>
    <row r="333" spans="1:15" ht="12">
      <c r="A333" s="105"/>
      <c r="B333" s="105"/>
      <c r="C333" s="105"/>
      <c r="D333" s="105"/>
      <c r="E333" s="105"/>
      <c r="F333" s="105"/>
      <c r="G333" s="105"/>
      <c r="H333" s="105"/>
      <c r="I333" s="207"/>
      <c r="J333" s="105"/>
      <c r="K333" s="105"/>
      <c r="L333" s="105"/>
      <c r="M333" s="105"/>
      <c r="N333" s="105"/>
      <c r="O333" s="105"/>
    </row>
    <row r="334" spans="1:15" ht="12">
      <c r="A334" s="105"/>
      <c r="B334" s="105"/>
      <c r="C334" s="105"/>
      <c r="D334" s="105"/>
      <c r="E334" s="105"/>
      <c r="F334" s="105"/>
      <c r="G334" s="105"/>
      <c r="H334" s="105"/>
      <c r="I334" s="207"/>
      <c r="J334" s="105"/>
      <c r="K334" s="105"/>
      <c r="L334" s="105"/>
      <c r="M334" s="105"/>
      <c r="N334" s="105"/>
      <c r="O334" s="105"/>
    </row>
    <row r="335" spans="1:15" ht="12">
      <c r="A335" s="105"/>
      <c r="B335" s="105"/>
      <c r="C335" s="105"/>
      <c r="D335" s="105"/>
      <c r="E335" s="105"/>
      <c r="F335" s="105"/>
      <c r="G335" s="105"/>
      <c r="H335" s="105"/>
      <c r="I335" s="207"/>
      <c r="J335" s="105"/>
      <c r="K335" s="105"/>
      <c r="L335" s="105"/>
      <c r="M335" s="105"/>
      <c r="N335" s="105"/>
      <c r="O335" s="105"/>
    </row>
    <row r="336" spans="1:15" ht="12">
      <c r="A336" s="105"/>
      <c r="B336" s="105"/>
      <c r="C336" s="105"/>
      <c r="D336" s="105"/>
      <c r="E336" s="105"/>
      <c r="F336" s="105"/>
      <c r="G336" s="105"/>
      <c r="H336" s="105"/>
      <c r="I336" s="207"/>
      <c r="J336" s="105"/>
      <c r="K336" s="105"/>
      <c r="L336" s="105"/>
      <c r="M336" s="105"/>
      <c r="N336" s="105"/>
      <c r="O336" s="105"/>
    </row>
    <row r="337" spans="1:15" ht="12">
      <c r="A337" s="105"/>
      <c r="B337" s="105"/>
      <c r="C337" s="105"/>
      <c r="D337" s="105"/>
      <c r="E337" s="105"/>
      <c r="F337" s="105"/>
      <c r="G337" s="105"/>
      <c r="H337" s="105"/>
      <c r="I337" s="207"/>
      <c r="J337" s="105"/>
      <c r="K337" s="105"/>
      <c r="L337" s="105"/>
      <c r="M337" s="105"/>
      <c r="N337" s="105"/>
      <c r="O337" s="105"/>
    </row>
    <row r="338" spans="1:15" ht="12">
      <c r="A338" s="105"/>
      <c r="B338" s="105"/>
      <c r="C338" s="105"/>
      <c r="D338" s="105"/>
      <c r="E338" s="105"/>
      <c r="F338" s="105"/>
      <c r="G338" s="105"/>
      <c r="H338" s="105"/>
      <c r="I338" s="207"/>
      <c r="J338" s="105"/>
      <c r="K338" s="105"/>
      <c r="L338" s="105"/>
      <c r="M338" s="105"/>
      <c r="N338" s="105"/>
      <c r="O338" s="105"/>
    </row>
    <row r="339" spans="1:15" ht="12">
      <c r="A339" s="105"/>
      <c r="B339" s="105"/>
      <c r="C339" s="105"/>
      <c r="D339" s="105"/>
      <c r="E339" s="105"/>
      <c r="F339" s="105"/>
      <c r="G339" s="105"/>
      <c r="H339" s="105"/>
      <c r="I339" s="207"/>
      <c r="J339" s="105"/>
      <c r="K339" s="105"/>
      <c r="L339" s="105"/>
      <c r="M339" s="105"/>
      <c r="N339" s="105"/>
      <c r="O339" s="105"/>
    </row>
    <row r="340" spans="1:15" ht="12">
      <c r="A340" s="105"/>
      <c r="B340" s="105"/>
      <c r="C340" s="105"/>
      <c r="D340" s="105"/>
      <c r="E340" s="105"/>
      <c r="F340" s="105"/>
      <c r="G340" s="105"/>
      <c r="H340" s="105"/>
      <c r="I340" s="207"/>
      <c r="J340" s="105"/>
      <c r="K340" s="105"/>
      <c r="L340" s="105"/>
      <c r="M340" s="105"/>
      <c r="N340" s="105"/>
      <c r="O340" s="105"/>
    </row>
    <row r="341" spans="1:15" ht="12">
      <c r="A341" s="105"/>
      <c r="B341" s="105"/>
      <c r="C341" s="105"/>
      <c r="D341" s="105"/>
      <c r="E341" s="105"/>
      <c r="F341" s="105"/>
      <c r="G341" s="105"/>
      <c r="H341" s="105"/>
      <c r="I341" s="207"/>
      <c r="J341" s="105"/>
      <c r="K341" s="105"/>
      <c r="L341" s="105"/>
      <c r="M341" s="105"/>
      <c r="N341" s="105"/>
      <c r="O341" s="105"/>
    </row>
    <row r="342" spans="1:15" ht="12">
      <c r="A342" s="105"/>
      <c r="B342" s="105"/>
      <c r="C342" s="105"/>
      <c r="D342" s="105"/>
      <c r="E342" s="105"/>
      <c r="F342" s="105"/>
      <c r="G342" s="105"/>
      <c r="H342" s="105"/>
      <c r="I342" s="207"/>
      <c r="J342" s="105"/>
      <c r="K342" s="105"/>
      <c r="L342" s="105"/>
      <c r="M342" s="105"/>
      <c r="N342" s="105"/>
      <c r="O342" s="105"/>
    </row>
    <row r="343" spans="1:15" ht="12">
      <c r="A343" s="105"/>
      <c r="B343" s="105"/>
      <c r="C343" s="105"/>
      <c r="D343" s="105"/>
      <c r="E343" s="105"/>
      <c r="F343" s="105"/>
      <c r="G343" s="105"/>
      <c r="H343" s="105"/>
      <c r="I343" s="207"/>
      <c r="J343" s="105"/>
      <c r="K343" s="105"/>
      <c r="L343" s="105"/>
      <c r="M343" s="105"/>
      <c r="N343" s="105"/>
      <c r="O343" s="105"/>
    </row>
    <row r="344" spans="1:15" ht="12">
      <c r="A344" s="105"/>
      <c r="B344" s="105"/>
      <c r="C344" s="105"/>
      <c r="D344" s="105"/>
      <c r="E344" s="105"/>
      <c r="F344" s="105"/>
      <c r="G344" s="105"/>
      <c r="H344" s="105"/>
      <c r="I344" s="207"/>
      <c r="J344" s="105"/>
      <c r="K344" s="105"/>
      <c r="L344" s="105"/>
      <c r="M344" s="105"/>
      <c r="N344" s="105"/>
      <c r="O344" s="105"/>
    </row>
    <row r="345" spans="1:15" ht="12">
      <c r="A345" s="105"/>
      <c r="B345" s="105"/>
      <c r="C345" s="105"/>
      <c r="D345" s="105"/>
      <c r="E345" s="105"/>
      <c r="F345" s="105"/>
      <c r="G345" s="105"/>
      <c r="H345" s="105"/>
      <c r="I345" s="207"/>
      <c r="J345" s="105"/>
      <c r="K345" s="105"/>
      <c r="L345" s="105"/>
      <c r="M345" s="105"/>
      <c r="N345" s="105"/>
      <c r="O345" s="105"/>
    </row>
    <row r="346" spans="1:15" ht="12">
      <c r="A346" s="105"/>
      <c r="B346" s="105"/>
      <c r="C346" s="105"/>
      <c r="D346" s="105"/>
      <c r="E346" s="105"/>
      <c r="F346" s="105"/>
      <c r="G346" s="105"/>
      <c r="H346" s="105"/>
      <c r="I346" s="207"/>
      <c r="J346" s="105"/>
      <c r="K346" s="105"/>
      <c r="L346" s="105"/>
      <c r="M346" s="105"/>
      <c r="N346" s="105"/>
      <c r="O346" s="105"/>
    </row>
    <row r="347" spans="1:15" ht="12">
      <c r="A347" s="105"/>
      <c r="B347" s="105"/>
      <c r="C347" s="105"/>
      <c r="D347" s="105"/>
      <c r="E347" s="105"/>
      <c r="F347" s="105"/>
      <c r="G347" s="105"/>
      <c r="H347" s="105"/>
      <c r="I347" s="207"/>
      <c r="J347" s="105"/>
      <c r="K347" s="105"/>
      <c r="L347" s="105"/>
      <c r="M347" s="105"/>
      <c r="N347" s="105"/>
      <c r="O347" s="105"/>
    </row>
    <row r="348" spans="1:15" ht="12">
      <c r="A348" s="105"/>
      <c r="B348" s="105"/>
      <c r="C348" s="105"/>
      <c r="D348" s="105"/>
      <c r="E348" s="105"/>
      <c r="F348" s="105"/>
      <c r="G348" s="105"/>
      <c r="H348" s="105"/>
      <c r="I348" s="207"/>
      <c r="J348" s="105"/>
      <c r="K348" s="105"/>
      <c r="L348" s="105"/>
      <c r="M348" s="105"/>
      <c r="N348" s="105"/>
      <c r="O348" s="105"/>
    </row>
    <row r="349" spans="1:15" ht="12">
      <c r="A349" s="105"/>
      <c r="B349" s="105"/>
      <c r="C349" s="105"/>
      <c r="D349" s="105"/>
      <c r="E349" s="105"/>
      <c r="F349" s="105"/>
      <c r="G349" s="105"/>
      <c r="H349" s="105"/>
      <c r="I349" s="207"/>
      <c r="J349" s="105"/>
      <c r="K349" s="105"/>
      <c r="L349" s="105"/>
      <c r="M349" s="105"/>
      <c r="N349" s="105"/>
      <c r="O349" s="105"/>
    </row>
    <row r="350" spans="1:15" ht="12">
      <c r="A350" s="105"/>
      <c r="B350" s="105"/>
      <c r="C350" s="105"/>
      <c r="D350" s="105"/>
      <c r="E350" s="105"/>
      <c r="F350" s="105"/>
      <c r="G350" s="105"/>
      <c r="H350" s="105"/>
      <c r="I350" s="207"/>
      <c r="J350" s="105"/>
      <c r="K350" s="105"/>
      <c r="L350" s="105"/>
      <c r="M350" s="105"/>
      <c r="N350" s="105"/>
      <c r="O350" s="105"/>
    </row>
    <row r="351" spans="1:15" ht="12">
      <c r="A351" s="105"/>
      <c r="B351" s="105"/>
      <c r="C351" s="105"/>
      <c r="D351" s="105"/>
      <c r="E351" s="105"/>
      <c r="F351" s="105"/>
      <c r="G351" s="105"/>
      <c r="H351" s="105"/>
      <c r="I351" s="207"/>
      <c r="J351" s="105"/>
      <c r="K351" s="105"/>
      <c r="L351" s="105"/>
      <c r="M351" s="105"/>
      <c r="N351" s="105"/>
      <c r="O351" s="105"/>
    </row>
    <row r="352" spans="1:15" ht="12">
      <c r="A352" s="105"/>
      <c r="B352" s="105"/>
      <c r="C352" s="105"/>
      <c r="D352" s="105"/>
      <c r="E352" s="105"/>
      <c r="F352" s="105"/>
      <c r="G352" s="105"/>
      <c r="H352" s="105"/>
      <c r="I352" s="207"/>
      <c r="J352" s="105"/>
      <c r="K352" s="105"/>
      <c r="L352" s="105"/>
      <c r="M352" s="105"/>
      <c r="N352" s="105"/>
      <c r="O352" s="105"/>
    </row>
    <row r="353" spans="1:15" ht="12">
      <c r="A353" s="105"/>
      <c r="B353" s="105"/>
      <c r="C353" s="105"/>
      <c r="D353" s="105"/>
      <c r="E353" s="105"/>
      <c r="F353" s="105"/>
      <c r="G353" s="105"/>
      <c r="H353" s="105"/>
      <c r="I353" s="207"/>
      <c r="J353" s="105"/>
      <c r="K353" s="105"/>
      <c r="L353" s="105"/>
      <c r="M353" s="105"/>
      <c r="N353" s="105"/>
      <c r="O353" s="105"/>
    </row>
    <row r="354" spans="1:15" ht="12">
      <c r="A354" s="105"/>
      <c r="B354" s="105"/>
      <c r="C354" s="105"/>
      <c r="D354" s="105"/>
      <c r="E354" s="105"/>
      <c r="F354" s="105"/>
      <c r="G354" s="105"/>
      <c r="H354" s="105"/>
      <c r="I354" s="207"/>
      <c r="J354" s="105"/>
      <c r="K354" s="105"/>
      <c r="M354" s="105"/>
      <c r="N354" s="105"/>
      <c r="O354" s="105"/>
    </row>
    <row r="355" spans="9:15" ht="12">
      <c r="I355" s="206"/>
      <c r="M355" s="105"/>
      <c r="N355" s="105"/>
      <c r="O355" s="105"/>
    </row>
    <row r="356" spans="9:15" ht="12">
      <c r="I356" s="206"/>
      <c r="M356" s="105"/>
      <c r="N356" s="105"/>
      <c r="O356" s="105"/>
    </row>
    <row r="357" ht="12">
      <c r="I357" s="206"/>
    </row>
    <row r="358" ht="12">
      <c r="I358" s="206"/>
    </row>
    <row r="359" ht="12">
      <c r="I359" s="206"/>
    </row>
    <row r="360" ht="12">
      <c r="I360" s="206"/>
    </row>
    <row r="361" ht="12">
      <c r="I361" s="206"/>
    </row>
    <row r="362" ht="12">
      <c r="I362" s="206"/>
    </row>
    <row r="363" ht="12">
      <c r="I363" s="206"/>
    </row>
    <row r="364" ht="12">
      <c r="I364" s="206"/>
    </row>
    <row r="365" ht="12">
      <c r="I365" s="206"/>
    </row>
    <row r="366" ht="12">
      <c r="I366" s="206"/>
    </row>
    <row r="367" ht="12">
      <c r="I367" s="206"/>
    </row>
    <row r="368" ht="12">
      <c r="I368" s="206"/>
    </row>
    <row r="369" ht="12">
      <c r="I369" s="206"/>
    </row>
    <row r="370" ht="12">
      <c r="I370" s="206"/>
    </row>
    <row r="371" ht="12">
      <c r="I371" s="206"/>
    </row>
    <row r="372" ht="12">
      <c r="I372" s="206"/>
    </row>
    <row r="373" ht="12">
      <c r="I373" s="206"/>
    </row>
    <row r="374" ht="12">
      <c r="I374" s="206"/>
    </row>
    <row r="375" ht="12">
      <c r="I375" s="206"/>
    </row>
    <row r="376" ht="12">
      <c r="I376" s="206"/>
    </row>
    <row r="377" ht="12">
      <c r="I377" s="206"/>
    </row>
    <row r="378" ht="12">
      <c r="I378" s="206"/>
    </row>
    <row r="379" ht="12">
      <c r="I379" s="206"/>
    </row>
    <row r="380" ht="12">
      <c r="I380" s="206"/>
    </row>
    <row r="381" ht="12">
      <c r="I381" s="206"/>
    </row>
    <row r="382" ht="12">
      <c r="I382" s="206"/>
    </row>
    <row r="383" ht="12">
      <c r="I383" s="206"/>
    </row>
    <row r="384" ht="12">
      <c r="I384" s="206"/>
    </row>
    <row r="385" ht="12">
      <c r="I385" s="206"/>
    </row>
    <row r="386" ht="12">
      <c r="I386" s="206"/>
    </row>
    <row r="387" ht="12">
      <c r="I387" s="206"/>
    </row>
    <row r="388" ht="12">
      <c r="I388" s="206"/>
    </row>
    <row r="389" ht="12">
      <c r="I389" s="206"/>
    </row>
    <row r="390" ht="12">
      <c r="I390" s="206"/>
    </row>
    <row r="391" ht="12">
      <c r="I391" s="206"/>
    </row>
    <row r="392" ht="12">
      <c r="I392" s="206"/>
    </row>
    <row r="393" ht="12">
      <c r="I393" s="206"/>
    </row>
    <row r="394" ht="12">
      <c r="I394" s="206"/>
    </row>
    <row r="395" ht="12">
      <c r="I395" s="206"/>
    </row>
    <row r="396" ht="12">
      <c r="I396" s="206"/>
    </row>
    <row r="397" ht="12">
      <c r="I397" s="206"/>
    </row>
    <row r="398" ht="12">
      <c r="I398" s="206"/>
    </row>
    <row r="399" ht="12">
      <c r="I399" s="206"/>
    </row>
    <row r="400" ht="12">
      <c r="I400" s="206"/>
    </row>
    <row r="401" ht="12">
      <c r="I401" s="206"/>
    </row>
    <row r="402" ht="12">
      <c r="I402" s="206"/>
    </row>
    <row r="403" ht="12">
      <c r="I403" s="206"/>
    </row>
    <row r="404" ht="12">
      <c r="I404" s="206"/>
    </row>
    <row r="405" ht="12">
      <c r="I405" s="206"/>
    </row>
    <row r="406" ht="12">
      <c r="I406" s="206"/>
    </row>
    <row r="407" ht="12">
      <c r="I407" s="206"/>
    </row>
    <row r="408" ht="12">
      <c r="I408" s="206"/>
    </row>
    <row r="409" ht="12">
      <c r="I409" s="206"/>
    </row>
    <row r="410" ht="12">
      <c r="I410" s="206"/>
    </row>
    <row r="411" ht="12">
      <c r="I411" s="206"/>
    </row>
    <row r="412" ht="12">
      <c r="I412" s="206"/>
    </row>
    <row r="413" ht="12">
      <c r="I413" s="206"/>
    </row>
    <row r="414" ht="12">
      <c r="I414" s="206"/>
    </row>
    <row r="415" ht="12">
      <c r="I415" s="206"/>
    </row>
    <row r="416" ht="12">
      <c r="I416" s="206"/>
    </row>
  </sheetData>
  <sheetProtection/>
  <mergeCells count="36">
    <mergeCell ref="M1:T1"/>
    <mergeCell ref="B2:D2"/>
    <mergeCell ref="M3:T3"/>
    <mergeCell ref="A4:B4"/>
    <mergeCell ref="J8:K8"/>
    <mergeCell ref="A9:B9"/>
    <mergeCell ref="A14:B14"/>
    <mergeCell ref="A19:B19"/>
    <mergeCell ref="A35:B35"/>
    <mergeCell ref="M36:M41"/>
    <mergeCell ref="M42:M44"/>
    <mergeCell ref="A47:B47"/>
    <mergeCell ref="M45:M48"/>
    <mergeCell ref="M51:T51"/>
    <mergeCell ref="A58:B58"/>
    <mergeCell ref="A64:B64"/>
    <mergeCell ref="A73:B73"/>
    <mergeCell ref="A111:B111"/>
    <mergeCell ref="J125:K125"/>
    <mergeCell ref="A186:B186"/>
    <mergeCell ref="A126:B126"/>
    <mergeCell ref="J130:K130"/>
    <mergeCell ref="A131:B131"/>
    <mergeCell ref="C132:C154"/>
    <mergeCell ref="D132:D154"/>
    <mergeCell ref="E132:E154"/>
    <mergeCell ref="A218:B218"/>
    <mergeCell ref="C219:C222"/>
    <mergeCell ref="H219:K219"/>
    <mergeCell ref="H220:K220"/>
    <mergeCell ref="B225:B226"/>
    <mergeCell ref="C156:C168"/>
    <mergeCell ref="D156:D168"/>
    <mergeCell ref="E156:E168"/>
    <mergeCell ref="F156:F168"/>
    <mergeCell ref="A171:B171"/>
  </mergeCells>
  <printOptions/>
  <pageMargins left="0.7" right="0.7" top="0.75" bottom="0.75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5"/>
  <sheetViews>
    <sheetView zoomScale="85" zoomScaleNormal="85" workbookViewId="0" topLeftCell="A1">
      <pane xSplit="2" topLeftCell="H1" activePane="topRight" state="frozen"/>
      <selection pane="topLeft" activeCell="A109" sqref="A109"/>
      <selection pane="topRight" activeCell="S14" sqref="S14"/>
    </sheetView>
  </sheetViews>
  <sheetFormatPr defaultColWidth="11.421875" defaultRowHeight="12.75"/>
  <cols>
    <col min="1" max="1" width="21.140625" style="0" customWidth="1"/>
    <col min="2" max="2" width="46.00390625" style="0" customWidth="1"/>
    <col min="3" max="3" width="7.421875" style="0" bestFit="1" customWidth="1"/>
    <col min="4" max="4" width="8.8515625" style="0" customWidth="1"/>
    <col min="5" max="5" width="8.00390625" style="0" customWidth="1"/>
    <col min="6" max="6" width="8.28125" style="0" customWidth="1"/>
    <col min="7" max="8" width="6.00390625" style="0" customWidth="1"/>
    <col min="9" max="9" width="8.421875" style="215" bestFit="1" customWidth="1"/>
    <col min="10" max="10" width="10.7109375" style="0" bestFit="1" customWidth="1"/>
    <col min="11" max="11" width="14.28125" style="0" bestFit="1" customWidth="1"/>
    <col min="12" max="12" width="15.140625" style="0" customWidth="1"/>
    <col min="13" max="13" width="20.421875" style="0" customWidth="1"/>
    <col min="14" max="14" width="11.7109375" style="0" customWidth="1"/>
    <col min="15" max="15" width="8.7109375" style="0" customWidth="1"/>
    <col min="16" max="16" width="6.8515625" style="0" bestFit="1" customWidth="1"/>
    <col min="17" max="17" width="5.421875" style="0" bestFit="1" customWidth="1"/>
    <col min="18" max="20" width="4.7109375" style="0" customWidth="1"/>
  </cols>
  <sheetData>
    <row r="1" spans="1:20" ht="15.75" thickBot="1">
      <c r="A1" s="231" t="s">
        <v>501</v>
      </c>
      <c r="C1" s="105"/>
      <c r="D1" s="105"/>
      <c r="E1" s="105"/>
      <c r="F1" s="105"/>
      <c r="G1" s="105"/>
      <c r="H1" s="105"/>
      <c r="I1" s="207"/>
      <c r="J1" s="167"/>
      <c r="K1" s="167"/>
      <c r="L1" s="167"/>
      <c r="M1" s="656" t="s">
        <v>18</v>
      </c>
      <c r="N1" s="657"/>
      <c r="O1" s="657"/>
      <c r="P1" s="657"/>
      <c r="Q1" s="657"/>
      <c r="R1" s="657"/>
      <c r="S1" s="657"/>
      <c r="T1" s="657"/>
    </row>
    <row r="2" spans="1:20" ht="15.75" customHeight="1" hidden="1">
      <c r="A2" s="107"/>
      <c r="B2" s="715" t="s">
        <v>127</v>
      </c>
      <c r="C2" s="715"/>
      <c r="D2" s="715"/>
      <c r="E2" s="105"/>
      <c r="F2" s="105"/>
      <c r="G2" s="105"/>
      <c r="H2" s="105"/>
      <c r="I2" s="207"/>
      <c r="J2" s="167"/>
      <c r="K2" s="167"/>
      <c r="L2" s="167"/>
      <c r="M2" s="273"/>
      <c r="N2" s="274"/>
      <c r="O2" s="274"/>
      <c r="P2" s="274"/>
      <c r="Q2" s="274"/>
      <c r="R2" s="274"/>
      <c r="S2" s="274"/>
      <c r="T2" s="274"/>
    </row>
    <row r="3" spans="1:20" ht="15.75" thickBot="1">
      <c r="A3" s="104"/>
      <c r="E3" s="105" t="s">
        <v>502</v>
      </c>
      <c r="F3" s="105"/>
      <c r="G3" s="105"/>
      <c r="H3" s="105"/>
      <c r="I3" s="207"/>
      <c r="J3" s="167"/>
      <c r="K3" s="167"/>
      <c r="L3" s="167"/>
      <c r="M3" s="662" t="s">
        <v>500</v>
      </c>
      <c r="N3" s="708"/>
      <c r="O3" s="708"/>
      <c r="P3" s="708"/>
      <c r="Q3" s="708"/>
      <c r="R3" s="708"/>
      <c r="S3" s="708"/>
      <c r="T3" s="708"/>
    </row>
    <row r="4" spans="1:21" ht="15">
      <c r="A4" s="735" t="s">
        <v>128</v>
      </c>
      <c r="B4" s="736"/>
      <c r="C4" s="331" t="s">
        <v>87</v>
      </c>
      <c r="D4" s="331" t="s">
        <v>88</v>
      </c>
      <c r="E4" s="95"/>
      <c r="F4" s="95"/>
      <c r="G4" s="105"/>
      <c r="H4" s="105"/>
      <c r="I4" s="207"/>
      <c r="J4" s="167"/>
      <c r="K4" s="167"/>
      <c r="L4" s="167"/>
      <c r="M4" s="91" t="s">
        <v>99</v>
      </c>
      <c r="N4" s="92" t="s">
        <v>100</v>
      </c>
      <c r="O4" s="320" t="s">
        <v>87</v>
      </c>
      <c r="P4" s="275" t="s">
        <v>88</v>
      </c>
      <c r="Q4" s="275" t="s">
        <v>89</v>
      </c>
      <c r="R4" s="275" t="s">
        <v>90</v>
      </c>
      <c r="S4" s="275" t="s">
        <v>17</v>
      </c>
      <c r="T4" s="275" t="s">
        <v>117</v>
      </c>
      <c r="U4" s="39"/>
    </row>
    <row r="5" spans="1:20" ht="12">
      <c r="A5" s="108" t="s">
        <v>477</v>
      </c>
      <c r="B5" s="109" t="s">
        <v>130</v>
      </c>
      <c r="C5" s="218">
        <v>80</v>
      </c>
      <c r="D5" s="218"/>
      <c r="E5" s="95" t="s">
        <v>124</v>
      </c>
      <c r="F5" s="95"/>
      <c r="G5" s="105"/>
      <c r="H5" s="105"/>
      <c r="I5" s="106"/>
      <c r="J5" s="167"/>
      <c r="K5" s="167"/>
      <c r="L5" s="167"/>
      <c r="M5" s="270" t="s">
        <v>119</v>
      </c>
      <c r="N5" s="86" t="s">
        <v>105</v>
      </c>
      <c r="O5" s="370" t="e">
        <f>#N/A</f>
        <v>#N/A</v>
      </c>
      <c r="P5" s="370" t="e">
        <f>#N/A</f>
        <v>#N/A</v>
      </c>
      <c r="Q5" s="370" t="e">
        <f>#N/A</f>
        <v>#N/A</v>
      </c>
      <c r="R5" s="370" t="e">
        <f>#N/A</f>
        <v>#N/A</v>
      </c>
      <c r="S5" s="370" t="e">
        <f>#N/A</f>
        <v>#N/A</v>
      </c>
      <c r="T5" s="370">
        <f>H125</f>
        <v>25</v>
      </c>
    </row>
    <row r="6" spans="1:20" ht="12">
      <c r="A6" s="108" t="s">
        <v>478</v>
      </c>
      <c r="B6" s="109"/>
      <c r="C6" s="305">
        <v>102</v>
      </c>
      <c r="D6" s="305">
        <v>140</v>
      </c>
      <c r="E6" s="215"/>
      <c r="F6" s="215"/>
      <c r="G6" s="167"/>
      <c r="H6" s="167"/>
      <c r="I6" s="207"/>
      <c r="J6" s="167"/>
      <c r="K6" s="167"/>
      <c r="L6" s="167"/>
      <c r="M6" s="271"/>
      <c r="N6" s="89" t="s">
        <v>106</v>
      </c>
      <c r="O6" s="318" t="e">
        <f>#N/A</f>
        <v>#N/A</v>
      </c>
      <c r="P6" s="318">
        <f>D126</f>
        <v>167</v>
      </c>
      <c r="Q6" s="318" t="e">
        <f>#N/A</f>
        <v>#N/A</v>
      </c>
      <c r="R6" s="318" t="e">
        <f>#N/A</f>
        <v>#N/A</v>
      </c>
      <c r="S6" s="318" t="e">
        <f>#N/A</f>
        <v>#N/A</v>
      </c>
      <c r="T6" s="318" t="e">
        <f>#N/A</f>
        <v>#N/A</v>
      </c>
    </row>
    <row r="7" spans="1:20" ht="12">
      <c r="A7" s="108" t="s">
        <v>131</v>
      </c>
      <c r="B7" s="109" t="s">
        <v>132</v>
      </c>
      <c r="C7" s="290"/>
      <c r="D7" s="291">
        <v>58</v>
      </c>
      <c r="E7" s="292"/>
      <c r="F7" s="292"/>
      <c r="G7" s="166"/>
      <c r="H7" s="166"/>
      <c r="I7" s="161"/>
      <c r="J7" s="166"/>
      <c r="K7" s="166"/>
      <c r="L7" s="167"/>
      <c r="M7" s="271"/>
      <c r="N7" s="87" t="s">
        <v>13</v>
      </c>
      <c r="O7" s="318" t="e">
        <f>C212+C61</f>
        <v>#N/A</v>
      </c>
      <c r="P7" s="318" t="e">
        <f>D212+D61</f>
        <v>#N/A</v>
      </c>
      <c r="Q7" s="318" t="e">
        <f>E212+E61</f>
        <v>#N/A</v>
      </c>
      <c r="R7" s="318" t="e">
        <f>F212+F61</f>
        <v>#N/A</v>
      </c>
      <c r="S7" s="318" t="e">
        <f>K214</f>
        <v>#N/A</v>
      </c>
      <c r="T7" s="318" t="e">
        <f>H212+H61</f>
        <v>#N/A</v>
      </c>
    </row>
    <row r="8" spans="1:20" ht="15.75" customHeight="1">
      <c r="A8" s="104"/>
      <c r="B8" s="104"/>
      <c r="C8" s="292"/>
      <c r="D8" s="292"/>
      <c r="E8" s="292"/>
      <c r="F8" s="292"/>
      <c r="G8" s="166"/>
      <c r="H8" s="166"/>
      <c r="I8" s="347"/>
      <c r="J8" s="710" t="s">
        <v>494</v>
      </c>
      <c r="K8" s="710"/>
      <c r="L8" s="349"/>
      <c r="M8" s="271"/>
      <c r="N8" s="87" t="s">
        <v>52</v>
      </c>
      <c r="O8" s="318" t="e">
        <f>C183</f>
        <v>#N/A</v>
      </c>
      <c r="P8" s="318" t="e">
        <f>D183</f>
        <v>#N/A</v>
      </c>
      <c r="Q8" s="318" t="e">
        <f>E183</f>
        <v>#N/A</v>
      </c>
      <c r="R8" s="318" t="e">
        <f>F183</f>
        <v>#N/A</v>
      </c>
      <c r="S8" s="319"/>
      <c r="T8" s="318" t="e">
        <f>H183</f>
        <v>#N/A</v>
      </c>
    </row>
    <row r="9" spans="1:20" ht="15">
      <c r="A9" s="735" t="s">
        <v>133</v>
      </c>
      <c r="B9" s="762"/>
      <c r="C9" s="293"/>
      <c r="D9" s="293"/>
      <c r="E9" s="332" t="s">
        <v>89</v>
      </c>
      <c r="F9" s="332" t="s">
        <v>90</v>
      </c>
      <c r="G9" s="148" t="s">
        <v>17</v>
      </c>
      <c r="H9" s="245" t="s">
        <v>134</v>
      </c>
      <c r="I9" s="347"/>
      <c r="J9" s="350" t="s">
        <v>491</v>
      </c>
      <c r="K9" s="350" t="s">
        <v>492</v>
      </c>
      <c r="L9" s="349"/>
      <c r="M9" s="271"/>
      <c r="N9" s="90" t="s">
        <v>16</v>
      </c>
      <c r="O9" s="318">
        <f>C167</f>
        <v>361</v>
      </c>
      <c r="P9" s="318">
        <f>D167</f>
        <v>301</v>
      </c>
      <c r="Q9" s="318">
        <f>E167</f>
        <v>323</v>
      </c>
      <c r="R9" s="318">
        <f>F167</f>
        <v>234</v>
      </c>
      <c r="S9" s="319"/>
      <c r="T9" s="318">
        <f>H167</f>
        <v>122</v>
      </c>
    </row>
    <row r="10" spans="1:20" ht="12">
      <c r="A10" s="123" t="s">
        <v>129</v>
      </c>
      <c r="B10" s="124" t="s">
        <v>130</v>
      </c>
      <c r="C10" s="293"/>
      <c r="D10" s="293"/>
      <c r="E10" s="145">
        <v>47</v>
      </c>
      <c r="F10" s="145">
        <v>11</v>
      </c>
      <c r="G10" s="217">
        <v>2</v>
      </c>
      <c r="H10" s="336"/>
      <c r="I10" s="101" t="s">
        <v>135</v>
      </c>
      <c r="J10" s="351">
        <f>IF(I10="*",G10,0)</f>
        <v>0</v>
      </c>
      <c r="K10" s="351">
        <f>IF(I10="**",G10,0)</f>
        <v>2</v>
      </c>
      <c r="L10" s="349"/>
      <c r="M10" s="271"/>
      <c r="N10" s="224" t="s">
        <v>472</v>
      </c>
      <c r="O10" s="318" t="e">
        <f>#N/A</f>
        <v>#N/A</v>
      </c>
      <c r="P10" s="318" t="e">
        <f>#N/A</f>
        <v>#N/A</v>
      </c>
      <c r="Q10" s="318" t="e">
        <f>#N/A</f>
        <v>#N/A</v>
      </c>
      <c r="R10" s="318" t="e">
        <f>#N/A</f>
        <v>#N/A</v>
      </c>
      <c r="S10" s="318" t="e">
        <f>#N/A</f>
        <v>#N/A</v>
      </c>
      <c r="T10" s="318" t="e">
        <f>#N/A</f>
        <v>#N/A</v>
      </c>
    </row>
    <row r="11" spans="1:20" ht="12">
      <c r="A11" s="108" t="s">
        <v>136</v>
      </c>
      <c r="B11" s="128" t="s">
        <v>137</v>
      </c>
      <c r="C11" s="294"/>
      <c r="D11" s="293"/>
      <c r="E11" s="289">
        <v>49</v>
      </c>
      <c r="F11" s="145">
        <v>46</v>
      </c>
      <c r="G11" s="145">
        <v>4</v>
      </c>
      <c r="H11" s="153"/>
      <c r="I11" s="101" t="s">
        <v>138</v>
      </c>
      <c r="J11" s="351">
        <f>IF(I11="*",G11,0)</f>
        <v>4</v>
      </c>
      <c r="K11" s="351">
        <f>IF(I11="**",G11,0)</f>
        <v>0</v>
      </c>
      <c r="L11" s="349"/>
      <c r="M11" s="272"/>
      <c r="N11" s="88" t="s">
        <v>91</v>
      </c>
      <c r="O11" s="318" t="e">
        <f>#N/A</f>
        <v>#N/A</v>
      </c>
      <c r="P11" s="318" t="e">
        <f>#N/A</f>
        <v>#N/A</v>
      </c>
      <c r="Q11" s="318" t="e">
        <f>#N/A</f>
        <v>#N/A</v>
      </c>
      <c r="R11" s="318" t="e">
        <f>#N/A</f>
        <v>#N/A</v>
      </c>
      <c r="S11" s="318" t="e">
        <f>SUM(S5:S10)</f>
        <v>#N/A</v>
      </c>
      <c r="T11" s="318" t="e">
        <f>#N/A</f>
        <v>#N/A</v>
      </c>
    </row>
    <row r="12" spans="1:20" ht="12">
      <c r="A12" s="131"/>
      <c r="B12" s="132"/>
      <c r="C12" s="181"/>
      <c r="D12" s="292"/>
      <c r="E12" s="292"/>
      <c r="F12" s="292"/>
      <c r="G12" s="168"/>
      <c r="H12" s="168"/>
      <c r="I12" s="347"/>
      <c r="J12" s="351"/>
      <c r="K12" s="351"/>
      <c r="L12" s="349"/>
      <c r="M12" s="270" t="s">
        <v>118</v>
      </c>
      <c r="N12" s="306" t="s">
        <v>32</v>
      </c>
      <c r="O12" s="318" t="e">
        <f>C108</f>
        <v>#N/A</v>
      </c>
      <c r="P12" s="318" t="e">
        <f>D108</f>
        <v>#N/A</v>
      </c>
      <c r="Q12" s="318" t="e">
        <f>F108</f>
        <v>#N/A</v>
      </c>
      <c r="R12" s="318" t="e">
        <f>G108</f>
        <v>#N/A</v>
      </c>
      <c r="S12" s="318">
        <f>H108</f>
        <v>102</v>
      </c>
      <c r="T12" s="318"/>
    </row>
    <row r="13" spans="1:20" ht="15">
      <c r="A13" s="735" t="s">
        <v>139</v>
      </c>
      <c r="B13" s="736"/>
      <c r="C13" s="332" t="s">
        <v>87</v>
      </c>
      <c r="D13" s="148" t="s">
        <v>88</v>
      </c>
      <c r="E13" s="292"/>
      <c r="F13" s="292"/>
      <c r="G13" s="168"/>
      <c r="H13" s="168"/>
      <c r="I13" s="347"/>
      <c r="J13" s="351">
        <f>IF(I13="*",G13,0)</f>
        <v>0</v>
      </c>
      <c r="K13" s="351">
        <f>IF(I13="**",G13,0)</f>
        <v>0</v>
      </c>
      <c r="L13" s="349"/>
      <c r="M13" s="271"/>
      <c r="N13" s="307" t="s">
        <v>33</v>
      </c>
      <c r="O13" s="318"/>
      <c r="P13" s="318" t="e">
        <f>E108</f>
        <v>#N/A</v>
      </c>
      <c r="Q13" s="318"/>
      <c r="R13" s="318"/>
      <c r="S13" s="319"/>
      <c r="T13" s="319"/>
    </row>
    <row r="14" spans="1:20" ht="12">
      <c r="A14" s="123" t="s">
        <v>140</v>
      </c>
      <c r="B14" s="134" t="s">
        <v>141</v>
      </c>
      <c r="C14" s="289">
        <v>48</v>
      </c>
      <c r="D14" s="289">
        <v>21</v>
      </c>
      <c r="E14" s="292"/>
      <c r="F14" s="292"/>
      <c r="G14" s="168"/>
      <c r="H14" s="168"/>
      <c r="I14" s="347"/>
      <c r="J14" s="351">
        <f>IF(I14="*",G14,0)</f>
        <v>0</v>
      </c>
      <c r="K14" s="351">
        <f>IF(I14="**",G14,0)</f>
        <v>0</v>
      </c>
      <c r="L14" s="349"/>
      <c r="M14" s="272"/>
      <c r="N14" s="308" t="s">
        <v>53</v>
      </c>
      <c r="O14" s="318" t="e">
        <f>C121</f>
        <v>#N/A</v>
      </c>
      <c r="P14" s="318" t="e">
        <f>SUM(D121:E121)</f>
        <v>#N/A</v>
      </c>
      <c r="Q14" s="318" t="e">
        <f>F121</f>
        <v>#N/A</v>
      </c>
      <c r="R14" s="318" t="e">
        <f>G121</f>
        <v>#N/A</v>
      </c>
      <c r="S14" s="318" t="e">
        <f>J214+H121+G61</f>
        <v>#N/A</v>
      </c>
      <c r="T14" s="318" t="e">
        <f>I122</f>
        <v>#N/A</v>
      </c>
    </row>
    <row r="15" spans="1:20" ht="12">
      <c r="A15" s="108" t="s">
        <v>142</v>
      </c>
      <c r="B15" s="135" t="s">
        <v>143</v>
      </c>
      <c r="C15" s="289">
        <v>39</v>
      </c>
      <c r="D15" s="289">
        <v>34</v>
      </c>
      <c r="E15" s="292"/>
      <c r="F15" s="292"/>
      <c r="G15" s="168"/>
      <c r="H15" s="168"/>
      <c r="I15" s="347"/>
      <c r="J15" s="351">
        <f>IF(I15="*",G15,0)</f>
        <v>0</v>
      </c>
      <c r="K15" s="351">
        <f>IF(I15="**",G15,0)</f>
        <v>0</v>
      </c>
      <c r="L15" s="349"/>
      <c r="M15" s="269" t="s">
        <v>92</v>
      </c>
      <c r="N15" s="309" t="s">
        <v>93</v>
      </c>
      <c r="O15" s="346" t="e">
        <f>#N/A</f>
        <v>#N/A</v>
      </c>
      <c r="P15" s="346" t="e">
        <f>#N/A</f>
        <v>#N/A</v>
      </c>
      <c r="Q15" s="346" t="e">
        <f>#N/A</f>
        <v>#N/A</v>
      </c>
      <c r="R15" s="346" t="e">
        <f>#N/A</f>
        <v>#N/A</v>
      </c>
      <c r="S15" s="346" t="e">
        <f>#N/A</f>
        <v>#N/A</v>
      </c>
      <c r="T15" s="318" t="e">
        <f>#N/A</f>
        <v>#N/A</v>
      </c>
    </row>
    <row r="16" spans="1:20" ht="12">
      <c r="A16" s="108" t="s">
        <v>136</v>
      </c>
      <c r="B16" s="135" t="s">
        <v>137</v>
      </c>
      <c r="C16" s="289">
        <v>45</v>
      </c>
      <c r="D16" s="289">
        <v>19</v>
      </c>
      <c r="E16" s="292"/>
      <c r="F16" s="292"/>
      <c r="G16" s="168"/>
      <c r="H16" s="168"/>
      <c r="I16" s="347"/>
      <c r="J16" s="351">
        <f>IF(I16="*",G16,0)</f>
        <v>0</v>
      </c>
      <c r="K16" s="351">
        <f>IF(I16="**",G16,0)</f>
        <v>0</v>
      </c>
      <c r="L16" s="349"/>
      <c r="M16" s="276"/>
      <c r="N16" s="310" t="s">
        <v>94</v>
      </c>
      <c r="O16" s="346" t="e">
        <f>#N/A</f>
        <v>#N/A</v>
      </c>
      <c r="P16" s="346" t="e">
        <f>#N/A</f>
        <v>#N/A</v>
      </c>
      <c r="Q16" s="346" t="e">
        <f>#N/A</f>
        <v>#N/A</v>
      </c>
      <c r="R16" s="346" t="e">
        <f>#N/A</f>
        <v>#N/A</v>
      </c>
      <c r="S16" s="346" t="e">
        <f>#N/A</f>
        <v>#N/A</v>
      </c>
      <c r="T16" s="318" t="e">
        <f>#N/A</f>
        <v>#N/A</v>
      </c>
    </row>
    <row r="17" spans="1:20" ht="12">
      <c r="A17" s="131"/>
      <c r="B17" s="132"/>
      <c r="C17" s="181"/>
      <c r="D17" s="292"/>
      <c r="E17" s="292"/>
      <c r="F17" s="292"/>
      <c r="G17" s="168"/>
      <c r="H17" s="168"/>
      <c r="I17" s="347"/>
      <c r="J17" s="351"/>
      <c r="K17" s="351"/>
      <c r="L17" s="349"/>
      <c r="M17" s="276"/>
      <c r="N17" s="310" t="s">
        <v>95</v>
      </c>
      <c r="O17" s="346" t="e">
        <f>#N/A</f>
        <v>#N/A</v>
      </c>
      <c r="P17" s="346" t="e">
        <f>#N/A</f>
        <v>#N/A</v>
      </c>
      <c r="Q17" s="346" t="e">
        <f>#N/A</f>
        <v>#N/A</v>
      </c>
      <c r="R17" s="346" t="e">
        <f>#N/A</f>
        <v>#N/A</v>
      </c>
      <c r="S17" s="346" t="e">
        <f>#N/A</f>
        <v>#N/A</v>
      </c>
      <c r="T17" s="318" t="e">
        <f>#N/A</f>
        <v>#N/A</v>
      </c>
    </row>
    <row r="18" spans="1:20" ht="15">
      <c r="A18" s="713" t="s">
        <v>144</v>
      </c>
      <c r="B18" s="714"/>
      <c r="C18" s="332" t="s">
        <v>87</v>
      </c>
      <c r="D18" s="332" t="s">
        <v>88</v>
      </c>
      <c r="E18" s="332" t="s">
        <v>89</v>
      </c>
      <c r="F18" s="332" t="s">
        <v>90</v>
      </c>
      <c r="G18" s="148" t="s">
        <v>17</v>
      </c>
      <c r="H18" s="148" t="s">
        <v>134</v>
      </c>
      <c r="I18" s="347"/>
      <c r="J18" s="351" t="e">
        <f>#N/A</f>
        <v>#N/A</v>
      </c>
      <c r="K18" s="351" t="e">
        <f>#N/A</f>
        <v>#N/A</v>
      </c>
      <c r="L18" s="349"/>
      <c r="M18" s="276"/>
      <c r="N18" s="310" t="s">
        <v>96</v>
      </c>
      <c r="O18" s="346" t="e">
        <f>#N/A</f>
        <v>#N/A</v>
      </c>
      <c r="P18" s="346" t="e">
        <f>#N/A</f>
        <v>#N/A</v>
      </c>
      <c r="Q18" s="346" t="e">
        <f>#N/A</f>
        <v>#N/A</v>
      </c>
      <c r="R18" s="346" t="e">
        <f>#N/A</f>
        <v>#N/A</v>
      </c>
      <c r="S18" s="346" t="e">
        <f>#N/A</f>
        <v>#N/A</v>
      </c>
      <c r="T18" s="318" t="e">
        <f>#N/A</f>
        <v>#N/A</v>
      </c>
    </row>
    <row r="19" spans="1:20" ht="12">
      <c r="A19" s="108" t="s">
        <v>145</v>
      </c>
      <c r="B19" s="135" t="s">
        <v>146</v>
      </c>
      <c r="C19" s="249">
        <v>142</v>
      </c>
      <c r="D19" s="249">
        <v>88</v>
      </c>
      <c r="E19" s="249">
        <v>93</v>
      </c>
      <c r="F19" s="249">
        <v>10</v>
      </c>
      <c r="G19" s="249">
        <v>10</v>
      </c>
      <c r="H19" s="330"/>
      <c r="I19" s="347" t="s">
        <v>135</v>
      </c>
      <c r="J19" s="351" t="e">
        <f>#N/A</f>
        <v>#N/A</v>
      </c>
      <c r="K19" s="351" t="e">
        <f>#N/A</f>
        <v>#N/A</v>
      </c>
      <c r="L19" s="349"/>
      <c r="M19" s="276"/>
      <c r="N19" s="310" t="s">
        <v>97</v>
      </c>
      <c r="O19" s="346" t="e">
        <f>#N/A</f>
        <v>#N/A</v>
      </c>
      <c r="P19" s="346" t="e">
        <f>#N/A</f>
        <v>#N/A</v>
      </c>
      <c r="Q19" s="346" t="e">
        <f>#N/A</f>
        <v>#N/A</v>
      </c>
      <c r="R19" s="346" t="e">
        <f>#N/A</f>
        <v>#N/A</v>
      </c>
      <c r="S19" s="346" t="e">
        <f>#N/A</f>
        <v>#N/A</v>
      </c>
      <c r="T19" s="318" t="e">
        <f>#N/A</f>
        <v>#N/A</v>
      </c>
    </row>
    <row r="20" spans="1:20" ht="15.75" customHeight="1">
      <c r="A20" s="108" t="s">
        <v>463</v>
      </c>
      <c r="B20" s="135" t="s">
        <v>465</v>
      </c>
      <c r="C20" s="249">
        <v>18</v>
      </c>
      <c r="D20" s="249">
        <v>6</v>
      </c>
      <c r="E20" s="249">
        <v>8</v>
      </c>
      <c r="F20" s="249"/>
      <c r="G20" s="249"/>
      <c r="H20" s="328"/>
      <c r="I20" s="347"/>
      <c r="J20" s="351" t="e">
        <f>#N/A</f>
        <v>#N/A</v>
      </c>
      <c r="K20" s="351" t="e">
        <f>#N/A</f>
        <v>#N/A</v>
      </c>
      <c r="L20" s="349"/>
      <c r="M20" s="276"/>
      <c r="N20" s="310" t="s">
        <v>15</v>
      </c>
      <c r="O20" s="346" t="e">
        <f>#N/A</f>
        <v>#N/A</v>
      </c>
      <c r="P20" s="346" t="e">
        <f>#N/A</f>
        <v>#N/A</v>
      </c>
      <c r="Q20" s="346" t="e">
        <f>#N/A</f>
        <v>#N/A</v>
      </c>
      <c r="R20" s="346" t="e">
        <f>#N/A</f>
        <v>#N/A</v>
      </c>
      <c r="S20" s="346" t="e">
        <f>#N/A</f>
        <v>#N/A</v>
      </c>
      <c r="T20" s="318" t="e">
        <f>#N/A</f>
        <v>#N/A</v>
      </c>
    </row>
    <row r="21" spans="1:20" ht="12">
      <c r="A21" s="108" t="s">
        <v>147</v>
      </c>
      <c r="B21" s="135" t="s">
        <v>148</v>
      </c>
      <c r="C21" s="337">
        <v>145</v>
      </c>
      <c r="D21" s="337">
        <v>100</v>
      </c>
      <c r="E21" s="337">
        <v>115</v>
      </c>
      <c r="F21" s="337">
        <v>24</v>
      </c>
      <c r="G21" s="337">
        <v>8</v>
      </c>
      <c r="H21" s="338"/>
      <c r="I21" s="347" t="s">
        <v>135</v>
      </c>
      <c r="J21" s="351" t="e">
        <f>#N/A</f>
        <v>#N/A</v>
      </c>
      <c r="K21" s="351" t="e">
        <f>#N/A</f>
        <v>#N/A</v>
      </c>
      <c r="L21" s="349"/>
      <c r="M21" s="276"/>
      <c r="N21" s="311" t="s">
        <v>57</v>
      </c>
      <c r="O21" s="346" t="e">
        <f>#N/A</f>
        <v>#N/A</v>
      </c>
      <c r="P21" s="346" t="e">
        <f>#N/A</f>
        <v>#N/A</v>
      </c>
      <c r="Q21" s="346" t="e">
        <f>#N/A</f>
        <v>#N/A</v>
      </c>
      <c r="R21" s="346" t="e">
        <f>#N/A</f>
        <v>#N/A</v>
      </c>
      <c r="S21" s="346" t="e">
        <f>#N/A</f>
        <v>#N/A</v>
      </c>
      <c r="T21" s="318" t="e">
        <f>#N/A</f>
        <v>#N/A</v>
      </c>
    </row>
    <row r="22" spans="1:20" ht="12">
      <c r="A22" s="108" t="s">
        <v>464</v>
      </c>
      <c r="B22" s="135" t="s">
        <v>466</v>
      </c>
      <c r="C22" s="337">
        <v>2</v>
      </c>
      <c r="D22" s="337">
        <v>2</v>
      </c>
      <c r="E22" s="337">
        <v>1</v>
      </c>
      <c r="F22" s="337"/>
      <c r="G22" s="337"/>
      <c r="H22" s="338"/>
      <c r="I22" s="347"/>
      <c r="J22" s="351" t="e">
        <f>#N/A</f>
        <v>#N/A</v>
      </c>
      <c r="K22" s="351" t="e">
        <f>#N/A</f>
        <v>#N/A</v>
      </c>
      <c r="L22" s="349"/>
      <c r="M22" s="276"/>
      <c r="N22" s="310" t="s">
        <v>98</v>
      </c>
      <c r="O22" s="346" t="e">
        <f>#N/A</f>
        <v>#N/A</v>
      </c>
      <c r="P22" s="346" t="e">
        <f>#N/A</f>
        <v>#N/A</v>
      </c>
      <c r="Q22" s="346" t="e">
        <f>#N/A</f>
        <v>#N/A</v>
      </c>
      <c r="R22" s="346" t="e">
        <f>#N/A</f>
        <v>#N/A</v>
      </c>
      <c r="S22" s="346" t="e">
        <f>#N/A</f>
        <v>#N/A</v>
      </c>
      <c r="T22" s="318" t="e">
        <f>#N/A</f>
        <v>#N/A</v>
      </c>
    </row>
    <row r="23" spans="1:20" ht="12.75" customHeight="1">
      <c r="A23" s="108" t="s">
        <v>149</v>
      </c>
      <c r="B23" s="135" t="s">
        <v>150</v>
      </c>
      <c r="C23" s="337">
        <v>127</v>
      </c>
      <c r="D23" s="337">
        <v>62</v>
      </c>
      <c r="E23" s="337">
        <v>82</v>
      </c>
      <c r="F23" s="337">
        <v>24</v>
      </c>
      <c r="G23" s="337">
        <v>5</v>
      </c>
      <c r="H23" s="338"/>
      <c r="I23" s="347" t="s">
        <v>135</v>
      </c>
      <c r="J23" s="351" t="e">
        <f>#N/A</f>
        <v>#N/A</v>
      </c>
      <c r="K23" s="351" t="e">
        <f>#N/A</f>
        <v>#N/A</v>
      </c>
      <c r="L23" s="349"/>
      <c r="M23" s="276"/>
      <c r="N23" s="312" t="s">
        <v>49</v>
      </c>
      <c r="O23" s="346" t="e">
        <f>#N/A</f>
        <v>#N/A</v>
      </c>
      <c r="P23" s="346" t="e">
        <f>#N/A</f>
        <v>#N/A</v>
      </c>
      <c r="Q23" s="346" t="e">
        <f>#N/A</f>
        <v>#N/A</v>
      </c>
      <c r="R23" s="346" t="e">
        <f>#N/A</f>
        <v>#N/A</v>
      </c>
      <c r="S23" s="346" t="e">
        <f>#N/A</f>
        <v>#N/A</v>
      </c>
      <c r="T23" s="318" t="e">
        <f>#N/A</f>
        <v>#N/A</v>
      </c>
    </row>
    <row r="24" spans="1:20" ht="12.75" customHeight="1">
      <c r="A24" s="108" t="s">
        <v>151</v>
      </c>
      <c r="B24" s="135" t="s">
        <v>152</v>
      </c>
      <c r="C24" s="337">
        <v>40</v>
      </c>
      <c r="D24" s="337">
        <v>40</v>
      </c>
      <c r="E24" s="337">
        <v>30</v>
      </c>
      <c r="F24" s="337">
        <v>3</v>
      </c>
      <c r="G24" s="337">
        <v>2</v>
      </c>
      <c r="H24" s="338"/>
      <c r="I24" s="347" t="s">
        <v>135</v>
      </c>
      <c r="J24" s="351" t="e">
        <f>#N/A</f>
        <v>#N/A</v>
      </c>
      <c r="K24" s="351" t="e">
        <f>#N/A</f>
        <v>#N/A</v>
      </c>
      <c r="L24" s="349"/>
      <c r="M24" s="276"/>
      <c r="N24" s="310" t="s">
        <v>125</v>
      </c>
      <c r="O24" s="346" t="e">
        <f>#N/A</f>
        <v>#N/A</v>
      </c>
      <c r="P24" s="346" t="e">
        <f>#N/A</f>
        <v>#N/A</v>
      </c>
      <c r="Q24" s="346" t="e">
        <f>#N/A</f>
        <v>#N/A</v>
      </c>
      <c r="R24" s="346" t="e">
        <f>#N/A</f>
        <v>#N/A</v>
      </c>
      <c r="S24" s="346" t="e">
        <f>#N/A</f>
        <v>#N/A</v>
      </c>
      <c r="T24" s="318" t="e">
        <f>#N/A</f>
        <v>#N/A</v>
      </c>
    </row>
    <row r="25" spans="1:20" ht="12">
      <c r="A25" s="108" t="s">
        <v>467</v>
      </c>
      <c r="B25" s="135" t="s">
        <v>468</v>
      </c>
      <c r="C25" s="337">
        <v>2</v>
      </c>
      <c r="D25" s="337">
        <v>2</v>
      </c>
      <c r="E25" s="337">
        <v>2</v>
      </c>
      <c r="F25" s="337"/>
      <c r="G25" s="337"/>
      <c r="H25" s="338"/>
      <c r="I25" s="347"/>
      <c r="J25" s="351" t="e">
        <f>#N/A</f>
        <v>#N/A</v>
      </c>
      <c r="K25" s="351" t="e">
        <f>#N/A</f>
        <v>#N/A</v>
      </c>
      <c r="L25" s="349"/>
      <c r="M25" s="277"/>
      <c r="N25" s="313" t="s">
        <v>91</v>
      </c>
      <c r="O25" s="346" t="e">
        <f>#N/A</f>
        <v>#N/A</v>
      </c>
      <c r="P25" s="346" t="e">
        <f>#N/A</f>
        <v>#N/A</v>
      </c>
      <c r="Q25" s="346" t="e">
        <f>#N/A</f>
        <v>#N/A</v>
      </c>
      <c r="R25" s="346" t="e">
        <f>#N/A</f>
        <v>#N/A</v>
      </c>
      <c r="S25" s="346" t="e">
        <f>#N/A</f>
        <v>#N/A</v>
      </c>
      <c r="T25" s="318" t="e">
        <f>#N/A</f>
        <v>#N/A</v>
      </c>
    </row>
    <row r="26" spans="1:20" ht="12">
      <c r="A26" s="108" t="s">
        <v>153</v>
      </c>
      <c r="B26" s="135" t="s">
        <v>154</v>
      </c>
      <c r="C26" s="337">
        <v>90</v>
      </c>
      <c r="D26" s="337">
        <v>50</v>
      </c>
      <c r="E26" s="337">
        <v>60</v>
      </c>
      <c r="F26" s="337">
        <v>12</v>
      </c>
      <c r="G26" s="337">
        <v>5</v>
      </c>
      <c r="H26" s="337">
        <v>6</v>
      </c>
      <c r="I26" s="347" t="s">
        <v>135</v>
      </c>
      <c r="J26" s="351" t="e">
        <f>#N/A</f>
        <v>#N/A</v>
      </c>
      <c r="K26" s="351" t="e">
        <f>#N/A</f>
        <v>#N/A</v>
      </c>
      <c r="L26" s="349"/>
      <c r="M26" s="269" t="s">
        <v>101</v>
      </c>
      <c r="N26" s="314" t="s">
        <v>7</v>
      </c>
      <c r="O26" s="318" t="e">
        <f>#N/A</f>
        <v>#N/A</v>
      </c>
      <c r="P26" s="318" t="e">
        <f>#N/A</f>
        <v>#N/A</v>
      </c>
      <c r="Q26" s="318" t="e">
        <f>#N/A</f>
        <v>#N/A</v>
      </c>
      <c r="R26" s="318" t="e">
        <f>#N/A</f>
        <v>#N/A</v>
      </c>
      <c r="S26" s="318" t="e">
        <f>#N/A</f>
        <v>#N/A</v>
      </c>
      <c r="T26" s="318" t="e">
        <f>#N/A</f>
        <v>#N/A</v>
      </c>
    </row>
    <row r="27" spans="1:20" ht="12">
      <c r="A27" s="108" t="s">
        <v>155</v>
      </c>
      <c r="B27" s="135" t="s">
        <v>156</v>
      </c>
      <c r="C27" s="337">
        <v>135</v>
      </c>
      <c r="D27" s="337">
        <v>50</v>
      </c>
      <c r="E27" s="337">
        <v>75</v>
      </c>
      <c r="F27" s="337">
        <v>20</v>
      </c>
      <c r="G27" s="337">
        <v>15</v>
      </c>
      <c r="H27" s="337">
        <v>15</v>
      </c>
      <c r="I27" s="347" t="s">
        <v>135</v>
      </c>
      <c r="J27" s="351" t="e">
        <f>#N/A</f>
        <v>#N/A</v>
      </c>
      <c r="K27" s="351" t="e">
        <f>#N/A</f>
        <v>#N/A</v>
      </c>
      <c r="L27" s="349"/>
      <c r="M27" s="276"/>
      <c r="N27" s="311" t="s">
        <v>102</v>
      </c>
      <c r="O27" s="318" t="e">
        <f>#N/A</f>
        <v>#N/A</v>
      </c>
      <c r="P27" s="318" t="e">
        <f>#N/A</f>
        <v>#N/A</v>
      </c>
      <c r="Q27" s="318" t="e">
        <f>#N/A</f>
        <v>#N/A</v>
      </c>
      <c r="R27" s="318" t="e">
        <f>#N/A</f>
        <v>#N/A</v>
      </c>
      <c r="S27" s="318" t="e">
        <f>#N/A</f>
        <v>#N/A</v>
      </c>
      <c r="T27" s="318">
        <f>H35</f>
        <v>0</v>
      </c>
    </row>
    <row r="28" spans="1:20" ht="12">
      <c r="A28" s="108" t="s">
        <v>157</v>
      </c>
      <c r="B28" s="135" t="s">
        <v>158</v>
      </c>
      <c r="C28" s="337">
        <v>80</v>
      </c>
      <c r="D28" s="337">
        <v>80</v>
      </c>
      <c r="E28" s="337">
        <v>60</v>
      </c>
      <c r="F28" s="337">
        <v>10</v>
      </c>
      <c r="G28" s="337">
        <v>5</v>
      </c>
      <c r="H28" s="337">
        <v>10</v>
      </c>
      <c r="I28" s="347" t="s">
        <v>135</v>
      </c>
      <c r="J28" s="351" t="e">
        <f>#N/A</f>
        <v>#N/A</v>
      </c>
      <c r="K28" s="351" t="e">
        <f>#N/A</f>
        <v>#N/A</v>
      </c>
      <c r="L28" s="349"/>
      <c r="M28" s="276"/>
      <c r="N28" s="311" t="s">
        <v>103</v>
      </c>
      <c r="O28" s="318" t="e">
        <f>#N/A</f>
        <v>#N/A</v>
      </c>
      <c r="P28" s="318" t="e">
        <f>#N/A</f>
        <v>#N/A</v>
      </c>
      <c r="Q28" s="318" t="e">
        <f>#N/A</f>
        <v>#N/A</v>
      </c>
      <c r="R28" s="318" t="e">
        <f>#N/A</f>
        <v>#N/A</v>
      </c>
      <c r="S28" s="318" t="e">
        <f>#N/A</f>
        <v>#N/A</v>
      </c>
      <c r="T28" s="318">
        <f>H36</f>
        <v>0</v>
      </c>
    </row>
    <row r="29" spans="1:20" ht="12">
      <c r="A29" s="108" t="s">
        <v>159</v>
      </c>
      <c r="B29" s="135" t="s">
        <v>160</v>
      </c>
      <c r="C29" s="337">
        <v>60</v>
      </c>
      <c r="D29" s="337">
        <v>20</v>
      </c>
      <c r="E29" s="337">
        <v>45</v>
      </c>
      <c r="F29" s="337">
        <v>25</v>
      </c>
      <c r="G29" s="337">
        <v>10</v>
      </c>
      <c r="H29" s="337">
        <v>20</v>
      </c>
      <c r="I29" s="347" t="s">
        <v>135</v>
      </c>
      <c r="J29" s="351" t="e">
        <f>#N/A</f>
        <v>#N/A</v>
      </c>
      <c r="K29" s="351" t="e">
        <f>#N/A</f>
        <v>#N/A</v>
      </c>
      <c r="L29" s="349"/>
      <c r="M29" s="276"/>
      <c r="N29" s="311" t="s">
        <v>104</v>
      </c>
      <c r="O29" s="318" t="e">
        <f>#N/A</f>
        <v>#N/A</v>
      </c>
      <c r="P29" s="318" t="e">
        <f>#N/A</f>
        <v>#N/A</v>
      </c>
      <c r="Q29" s="318" t="e">
        <f>#N/A</f>
        <v>#N/A</v>
      </c>
      <c r="R29" s="318" t="e">
        <f>#N/A</f>
        <v>#N/A</v>
      </c>
      <c r="S29" s="318" t="e">
        <f>#N/A</f>
        <v>#N/A</v>
      </c>
      <c r="T29" s="318">
        <f>H37</f>
        <v>0</v>
      </c>
    </row>
    <row r="30" spans="1:20" ht="12">
      <c r="A30" s="108" t="s">
        <v>161</v>
      </c>
      <c r="B30" s="135" t="s">
        <v>503</v>
      </c>
      <c r="C30" s="339">
        <v>90</v>
      </c>
      <c r="D30" s="339">
        <v>10</v>
      </c>
      <c r="E30" s="339">
        <v>30</v>
      </c>
      <c r="F30" s="340"/>
      <c r="G30" s="339">
        <v>5</v>
      </c>
      <c r="H30" s="341"/>
      <c r="I30" s="347" t="s">
        <v>135</v>
      </c>
      <c r="J30" s="351" t="e">
        <f>#N/A</f>
        <v>#N/A</v>
      </c>
      <c r="K30" s="351" t="e">
        <f>#N/A</f>
        <v>#N/A</v>
      </c>
      <c r="L30" s="349"/>
      <c r="M30" s="276"/>
      <c r="N30" s="311" t="s">
        <v>6</v>
      </c>
      <c r="O30" s="318" t="e">
        <f>#N/A</f>
        <v>#N/A</v>
      </c>
      <c r="P30" s="318" t="e">
        <f>#N/A</f>
        <v>#N/A</v>
      </c>
      <c r="Q30" s="318" t="e">
        <f>#N/A</f>
        <v>#N/A</v>
      </c>
      <c r="R30" s="318" t="e">
        <f>#N/A</f>
        <v>#N/A</v>
      </c>
      <c r="S30" s="318" t="e">
        <f>#N/A</f>
        <v>#N/A</v>
      </c>
      <c r="T30" s="318">
        <f>H38</f>
        <v>0</v>
      </c>
    </row>
    <row r="31" spans="1:20" ht="12">
      <c r="A31" s="108" t="s">
        <v>470</v>
      </c>
      <c r="B31" s="135" t="s">
        <v>125</v>
      </c>
      <c r="C31" s="339">
        <v>25</v>
      </c>
      <c r="D31" s="339">
        <v>16</v>
      </c>
      <c r="E31" s="339">
        <v>24</v>
      </c>
      <c r="F31" s="340"/>
      <c r="G31" s="341"/>
      <c r="H31" s="342"/>
      <c r="I31" s="347"/>
      <c r="J31" s="351" t="e">
        <f>#N/A</f>
        <v>#N/A</v>
      </c>
      <c r="K31" s="351" t="e">
        <f>#N/A</f>
        <v>#N/A</v>
      </c>
      <c r="L31" s="349"/>
      <c r="M31" s="276"/>
      <c r="N31" s="311" t="s">
        <v>5</v>
      </c>
      <c r="O31" s="318" t="e">
        <f>#N/A</f>
        <v>#N/A</v>
      </c>
      <c r="P31" s="318" t="e">
        <f>#N/A</f>
        <v>#N/A</v>
      </c>
      <c r="Q31" s="318" t="e">
        <f>#N/A</f>
        <v>#N/A</v>
      </c>
      <c r="R31" s="318" t="e">
        <f>#N/A</f>
        <v>#N/A</v>
      </c>
      <c r="S31" s="318" t="e">
        <f>#N/A</f>
        <v>#N/A</v>
      </c>
      <c r="T31" s="318" t="e">
        <f>#N/A</f>
        <v>#N/A</v>
      </c>
    </row>
    <row r="32" spans="1:20" ht="12">
      <c r="A32" s="131"/>
      <c r="B32" s="138" t="s">
        <v>163</v>
      </c>
      <c r="C32" s="148" t="e">
        <f>#N/A</f>
        <v>#N/A</v>
      </c>
      <c r="D32" s="148" t="e">
        <f>#N/A</f>
        <v>#N/A</v>
      </c>
      <c r="E32" s="148" t="e">
        <f>#N/A</f>
        <v>#N/A</v>
      </c>
      <c r="F32" s="148" t="e">
        <f>#N/A</f>
        <v>#N/A</v>
      </c>
      <c r="G32" s="148" t="e">
        <f>#N/A</f>
        <v>#N/A</v>
      </c>
      <c r="H32" s="148" t="e">
        <f>#N/A</f>
        <v>#N/A</v>
      </c>
      <c r="I32" s="352"/>
      <c r="J32" s="351"/>
      <c r="K32" s="351"/>
      <c r="L32" s="349"/>
      <c r="M32" s="276"/>
      <c r="N32" s="311" t="s">
        <v>8</v>
      </c>
      <c r="O32" s="318" t="e">
        <f>#N/A</f>
        <v>#N/A</v>
      </c>
      <c r="P32" s="318" t="e">
        <f>#N/A</f>
        <v>#N/A</v>
      </c>
      <c r="Q32" s="318" t="e">
        <f>#N/A</f>
        <v>#N/A</v>
      </c>
      <c r="R32" s="318" t="e">
        <f>#N/A</f>
        <v>#N/A</v>
      </c>
      <c r="S32" s="318" t="e">
        <f>#N/A</f>
        <v>#N/A</v>
      </c>
      <c r="T32" s="318" t="e">
        <f>#N/A</f>
        <v>#N/A</v>
      </c>
    </row>
    <row r="33" spans="2:20" ht="12">
      <c r="B33" s="142"/>
      <c r="C33" s="292"/>
      <c r="D33" s="292"/>
      <c r="E33" s="292"/>
      <c r="F33" s="292"/>
      <c r="G33" s="168"/>
      <c r="H33" s="168"/>
      <c r="I33" s="353"/>
      <c r="J33" s="351"/>
      <c r="K33" s="351"/>
      <c r="L33" s="354"/>
      <c r="M33" s="276"/>
      <c r="N33" s="315" t="s">
        <v>4</v>
      </c>
      <c r="O33" s="318" t="e">
        <f>#N/A</f>
        <v>#N/A</v>
      </c>
      <c r="P33" s="318" t="e">
        <f>#N/A</f>
        <v>#N/A</v>
      </c>
      <c r="Q33" s="318" t="e">
        <f>#N/A</f>
        <v>#N/A</v>
      </c>
      <c r="R33" s="318" t="e">
        <f>#N/A</f>
        <v>#N/A</v>
      </c>
      <c r="S33" s="318" t="e">
        <f>#N/A</f>
        <v>#N/A</v>
      </c>
      <c r="T33" s="318" t="e">
        <f>#N/A</f>
        <v>#N/A</v>
      </c>
    </row>
    <row r="34" spans="1:20" ht="15" customHeight="1">
      <c r="A34" s="713" t="s">
        <v>164</v>
      </c>
      <c r="B34" s="714"/>
      <c r="C34" s="332" t="s">
        <v>87</v>
      </c>
      <c r="D34" s="332" t="s">
        <v>88</v>
      </c>
      <c r="E34" s="332" t="s">
        <v>89</v>
      </c>
      <c r="F34" s="332" t="s">
        <v>90</v>
      </c>
      <c r="G34" s="332" t="s">
        <v>17</v>
      </c>
      <c r="H34" s="148" t="s">
        <v>134</v>
      </c>
      <c r="I34" s="347"/>
      <c r="J34" s="351"/>
      <c r="K34" s="351"/>
      <c r="L34" s="349"/>
      <c r="M34" s="276"/>
      <c r="N34" s="311" t="s">
        <v>469</v>
      </c>
      <c r="O34" s="318" t="e">
        <f>#N/A</f>
        <v>#N/A</v>
      </c>
      <c r="P34" s="318" t="e">
        <f>#N/A</f>
        <v>#N/A</v>
      </c>
      <c r="Q34" s="318" t="e">
        <f>#N/A</f>
        <v>#N/A</v>
      </c>
      <c r="R34" s="318">
        <f>F43</f>
        <v>0</v>
      </c>
      <c r="S34" s="318">
        <f>G43</f>
        <v>0</v>
      </c>
      <c r="T34" s="318" t="e">
        <f>#N/A</f>
        <v>#N/A</v>
      </c>
    </row>
    <row r="35" spans="1:20" ht="15" customHeight="1">
      <c r="A35" s="108" t="s">
        <v>165</v>
      </c>
      <c r="B35" s="135" t="s">
        <v>166</v>
      </c>
      <c r="C35" s="337">
        <v>57</v>
      </c>
      <c r="D35" s="337">
        <v>30</v>
      </c>
      <c r="E35" s="337">
        <v>35</v>
      </c>
      <c r="F35" s="337">
        <v>2</v>
      </c>
      <c r="G35" s="337">
        <v>1</v>
      </c>
      <c r="H35" s="328"/>
      <c r="I35" s="347" t="s">
        <v>135</v>
      </c>
      <c r="J35" s="351" t="e">
        <f>#N/A</f>
        <v>#N/A</v>
      </c>
      <c r="K35" s="351" t="e">
        <f>#N/A</f>
        <v>#N/A</v>
      </c>
      <c r="L35" s="349"/>
      <c r="M35" s="277"/>
      <c r="N35" s="316" t="s">
        <v>91</v>
      </c>
      <c r="O35" s="318" t="e">
        <f>#N/A</f>
        <v>#N/A</v>
      </c>
      <c r="P35" s="318" t="e">
        <f>#N/A</f>
        <v>#N/A</v>
      </c>
      <c r="Q35" s="318" t="e">
        <f>#N/A</f>
        <v>#N/A</v>
      </c>
      <c r="R35" s="318" t="e">
        <f>#N/A</f>
        <v>#N/A</v>
      </c>
      <c r="S35" s="318" t="e">
        <f>#N/A</f>
        <v>#N/A</v>
      </c>
      <c r="T35" s="318" t="e">
        <f>#N/A</f>
        <v>#N/A</v>
      </c>
    </row>
    <row r="36" spans="1:20" ht="12">
      <c r="A36" s="108" t="s">
        <v>167</v>
      </c>
      <c r="B36" s="135" t="s">
        <v>168</v>
      </c>
      <c r="C36" s="337">
        <v>50</v>
      </c>
      <c r="D36" s="337">
        <v>23</v>
      </c>
      <c r="E36" s="337">
        <v>42</v>
      </c>
      <c r="F36" s="337">
        <v>5</v>
      </c>
      <c r="G36" s="337">
        <v>4</v>
      </c>
      <c r="H36" s="343"/>
      <c r="I36" s="347" t="s">
        <v>135</v>
      </c>
      <c r="J36" s="351" t="e">
        <f>#N/A</f>
        <v>#N/A</v>
      </c>
      <c r="K36" s="351" t="e">
        <f>#N/A</f>
        <v>#N/A</v>
      </c>
      <c r="L36" s="349"/>
      <c r="M36" s="763" t="s">
        <v>111</v>
      </c>
      <c r="N36" s="311" t="s">
        <v>112</v>
      </c>
      <c r="O36" s="318">
        <f>C64</f>
        <v>43</v>
      </c>
      <c r="P36" s="318" t="e">
        <f>#N/A</f>
        <v>#N/A</v>
      </c>
      <c r="Q36" s="318" t="e">
        <f>#N/A</f>
        <v>#N/A</v>
      </c>
      <c r="R36" s="318" t="e">
        <f>#N/A</f>
        <v>#N/A</v>
      </c>
      <c r="S36" s="318" t="e">
        <f>#N/A</f>
        <v>#N/A</v>
      </c>
      <c r="T36" s="318">
        <f>H64</f>
        <v>0</v>
      </c>
    </row>
    <row r="37" spans="1:20" ht="12">
      <c r="A37" s="108" t="s">
        <v>169</v>
      </c>
      <c r="B37" s="135" t="s">
        <v>170</v>
      </c>
      <c r="C37" s="337">
        <v>53</v>
      </c>
      <c r="D37" s="337">
        <v>29</v>
      </c>
      <c r="E37" s="337">
        <v>38</v>
      </c>
      <c r="F37" s="337">
        <v>3</v>
      </c>
      <c r="G37" s="337">
        <v>2</v>
      </c>
      <c r="H37" s="343"/>
      <c r="I37" s="347" t="s">
        <v>135</v>
      </c>
      <c r="J37" s="351" t="e">
        <f>#N/A</f>
        <v>#N/A</v>
      </c>
      <c r="K37" s="351" t="e">
        <f>#N/A</f>
        <v>#N/A</v>
      </c>
      <c r="L37" s="349"/>
      <c r="M37" s="666"/>
      <c r="N37" s="311" t="s">
        <v>113</v>
      </c>
      <c r="O37" s="318">
        <f>C65</f>
        <v>49</v>
      </c>
      <c r="P37" s="318" t="e">
        <f>#N/A</f>
        <v>#N/A</v>
      </c>
      <c r="Q37" s="318" t="e">
        <f>#N/A</f>
        <v>#N/A</v>
      </c>
      <c r="R37" s="318" t="e">
        <f>#N/A</f>
        <v>#N/A</v>
      </c>
      <c r="S37" s="318" t="e">
        <f>#N/A</f>
        <v>#N/A</v>
      </c>
      <c r="T37" s="318">
        <f>H65</f>
        <v>5</v>
      </c>
    </row>
    <row r="38" spans="1:20" ht="12">
      <c r="A38" s="108" t="s">
        <v>171</v>
      </c>
      <c r="B38" s="135" t="s">
        <v>172</v>
      </c>
      <c r="C38" s="337">
        <v>69</v>
      </c>
      <c r="D38" s="337">
        <v>21</v>
      </c>
      <c r="E38" s="337">
        <v>27</v>
      </c>
      <c r="F38" s="337">
        <v>3</v>
      </c>
      <c r="G38" s="337">
        <v>6</v>
      </c>
      <c r="H38" s="344"/>
      <c r="I38" s="347" t="s">
        <v>135</v>
      </c>
      <c r="J38" s="351" t="e">
        <f>#N/A</f>
        <v>#N/A</v>
      </c>
      <c r="K38" s="351" t="e">
        <f>#N/A</f>
        <v>#N/A</v>
      </c>
      <c r="L38" s="349"/>
      <c r="M38" s="666"/>
      <c r="N38" s="311" t="s">
        <v>114</v>
      </c>
      <c r="O38" s="318">
        <f>C66</f>
        <v>53</v>
      </c>
      <c r="P38" s="318" t="e">
        <f>#N/A</f>
        <v>#N/A</v>
      </c>
      <c r="Q38" s="318" t="e">
        <f>#N/A</f>
        <v>#N/A</v>
      </c>
      <c r="R38" s="318" t="e">
        <f>#N/A</f>
        <v>#N/A</v>
      </c>
      <c r="S38" s="318" t="e">
        <f>#N/A</f>
        <v>#N/A</v>
      </c>
      <c r="T38" s="318">
        <f>H66</f>
        <v>5</v>
      </c>
    </row>
    <row r="39" spans="1:20" ht="12">
      <c r="A39" s="108" t="s">
        <v>173</v>
      </c>
      <c r="B39" s="135" t="s">
        <v>174</v>
      </c>
      <c r="C39" s="345">
        <v>46</v>
      </c>
      <c r="D39" s="345">
        <v>18</v>
      </c>
      <c r="E39" s="345">
        <v>26</v>
      </c>
      <c r="F39" s="345">
        <v>3</v>
      </c>
      <c r="G39" s="345">
        <v>2</v>
      </c>
      <c r="H39" s="343"/>
      <c r="I39" s="347" t="s">
        <v>135</v>
      </c>
      <c r="J39" s="351" t="e">
        <f>#N/A</f>
        <v>#N/A</v>
      </c>
      <c r="K39" s="351" t="e">
        <f>#N/A</f>
        <v>#N/A</v>
      </c>
      <c r="L39" s="349"/>
      <c r="M39" s="666"/>
      <c r="N39" s="311" t="s">
        <v>115</v>
      </c>
      <c r="O39" s="318">
        <f>C67</f>
        <v>58</v>
      </c>
      <c r="P39" s="318" t="e">
        <f>#N/A</f>
        <v>#N/A</v>
      </c>
      <c r="Q39" s="318" t="e">
        <f>#N/A</f>
        <v>#N/A</v>
      </c>
      <c r="R39" s="318" t="e">
        <f>#N/A</f>
        <v>#N/A</v>
      </c>
      <c r="S39" s="318" t="e">
        <f>#N/A</f>
        <v>#N/A</v>
      </c>
      <c r="T39" s="318">
        <f>H67</f>
        <v>0</v>
      </c>
    </row>
    <row r="40" spans="1:20" ht="12">
      <c r="A40" s="108" t="s">
        <v>175</v>
      </c>
      <c r="B40" s="135" t="s">
        <v>176</v>
      </c>
      <c r="C40" s="337">
        <v>42</v>
      </c>
      <c r="D40" s="337">
        <v>42</v>
      </c>
      <c r="E40" s="337">
        <v>42</v>
      </c>
      <c r="F40" s="337">
        <v>2</v>
      </c>
      <c r="G40" s="339">
        <v>2</v>
      </c>
      <c r="H40" s="343"/>
      <c r="I40" s="347" t="s">
        <v>135</v>
      </c>
      <c r="J40" s="351" t="e">
        <f>#N/A</f>
        <v>#N/A</v>
      </c>
      <c r="K40" s="351" t="e">
        <f>#N/A</f>
        <v>#N/A</v>
      </c>
      <c r="L40" s="349"/>
      <c r="M40" s="666"/>
      <c r="N40" s="311" t="s">
        <v>474</v>
      </c>
      <c r="O40" s="318" t="e">
        <f>#N/A</f>
        <v>#N/A</v>
      </c>
      <c r="P40" s="318" t="e">
        <f>#N/A</f>
        <v>#N/A</v>
      </c>
      <c r="Q40" s="318" t="e">
        <f>#N/A</f>
        <v>#N/A</v>
      </c>
      <c r="R40" s="318" t="e">
        <f>#N/A</f>
        <v>#N/A</v>
      </c>
      <c r="S40" s="318" t="e">
        <f>#N/A</f>
        <v>#N/A</v>
      </c>
      <c r="T40" s="318" t="e">
        <f>#N/A</f>
        <v>#N/A</v>
      </c>
    </row>
    <row r="41" spans="1:20" ht="12">
      <c r="A41" s="108" t="s">
        <v>177</v>
      </c>
      <c r="B41" s="135" t="s">
        <v>178</v>
      </c>
      <c r="C41" s="337">
        <v>54</v>
      </c>
      <c r="D41" s="337">
        <v>32</v>
      </c>
      <c r="E41" s="337">
        <v>40</v>
      </c>
      <c r="F41" s="337">
        <v>4</v>
      </c>
      <c r="G41" s="337">
        <v>3</v>
      </c>
      <c r="H41" s="343"/>
      <c r="I41" s="347" t="s">
        <v>135</v>
      </c>
      <c r="J41" s="351" t="e">
        <f>#N/A</f>
        <v>#N/A</v>
      </c>
      <c r="K41" s="351" t="e">
        <f>#N/A</f>
        <v>#N/A</v>
      </c>
      <c r="L41" s="349"/>
      <c r="M41" s="764"/>
      <c r="N41" s="316" t="s">
        <v>91</v>
      </c>
      <c r="O41" s="318" t="e">
        <f>#N/A</f>
        <v>#N/A</v>
      </c>
      <c r="P41" s="318" t="e">
        <f>#N/A</f>
        <v>#N/A</v>
      </c>
      <c r="Q41" s="318" t="e">
        <f>#N/A</f>
        <v>#N/A</v>
      </c>
      <c r="R41" s="318" t="e">
        <f>#N/A</f>
        <v>#N/A</v>
      </c>
      <c r="S41" s="318" t="e">
        <f>#N/A</f>
        <v>#N/A</v>
      </c>
      <c r="T41" s="318" t="e">
        <f>#N/A</f>
        <v>#N/A</v>
      </c>
    </row>
    <row r="42" spans="1:21" ht="12">
      <c r="A42" s="108" t="s">
        <v>179</v>
      </c>
      <c r="B42" s="135" t="s">
        <v>180</v>
      </c>
      <c r="C42" s="337">
        <v>60</v>
      </c>
      <c r="D42" s="337">
        <v>25</v>
      </c>
      <c r="E42" s="337">
        <v>30</v>
      </c>
      <c r="F42" s="337">
        <v>3</v>
      </c>
      <c r="G42" s="337">
        <v>2</v>
      </c>
      <c r="H42" s="343"/>
      <c r="I42" s="347" t="s">
        <v>135</v>
      </c>
      <c r="J42" s="351" t="e">
        <f>#N/A</f>
        <v>#N/A</v>
      </c>
      <c r="K42" s="351" t="e">
        <f>#N/A</f>
        <v>#N/A</v>
      </c>
      <c r="L42" s="349"/>
      <c r="M42" s="728" t="s">
        <v>70</v>
      </c>
      <c r="N42" s="314" t="s">
        <v>0</v>
      </c>
      <c r="O42" s="318">
        <f>C5+C6</f>
        <v>182</v>
      </c>
      <c r="P42" s="318">
        <f>D6</f>
        <v>140</v>
      </c>
      <c r="Q42" s="318">
        <f>E10</f>
        <v>47</v>
      </c>
      <c r="R42" s="346">
        <f>F10</f>
        <v>11</v>
      </c>
      <c r="S42" s="318">
        <f>G10</f>
        <v>2</v>
      </c>
      <c r="T42" s="318"/>
      <c r="U42" s="95" t="s">
        <v>124</v>
      </c>
    </row>
    <row r="43" spans="1:20" ht="12">
      <c r="A43" s="144" t="s">
        <v>181</v>
      </c>
      <c r="B43" s="135" t="s">
        <v>182</v>
      </c>
      <c r="C43" s="337">
        <v>45</v>
      </c>
      <c r="D43" s="146"/>
      <c r="E43" s="146"/>
      <c r="F43" s="137"/>
      <c r="G43" s="296"/>
      <c r="H43" s="343"/>
      <c r="I43" s="347"/>
      <c r="J43" s="351" t="e">
        <f>#N/A</f>
        <v>#N/A</v>
      </c>
      <c r="K43" s="351" t="e">
        <f>#N/A</f>
        <v>#N/A</v>
      </c>
      <c r="L43" s="349"/>
      <c r="M43" s="670"/>
      <c r="N43" s="315" t="s">
        <v>86</v>
      </c>
      <c r="O43" s="319"/>
      <c r="P43" s="319">
        <f>D7</f>
        <v>58</v>
      </c>
      <c r="Q43" s="319"/>
      <c r="R43" s="346"/>
      <c r="S43" s="319"/>
      <c r="T43" s="319"/>
    </row>
    <row r="44" spans="1:20" ht="12.75" customHeight="1">
      <c r="A44" s="131"/>
      <c r="B44" s="138" t="s">
        <v>183</v>
      </c>
      <c r="C44" s="148">
        <f>SUM(C35:C43)</f>
        <v>476</v>
      </c>
      <c r="D44" s="148">
        <f>SUM(D35:D42)</f>
        <v>220</v>
      </c>
      <c r="E44" s="148">
        <f>SUM(E35:E42)</f>
        <v>280</v>
      </c>
      <c r="F44" s="148">
        <f>SUM(F35:F42)</f>
        <v>25</v>
      </c>
      <c r="G44" s="148">
        <f>SUM(G35:G42)</f>
        <v>22</v>
      </c>
      <c r="H44" s="344"/>
      <c r="I44" s="347"/>
      <c r="J44" s="351"/>
      <c r="K44" s="351"/>
      <c r="L44" s="349"/>
      <c r="M44" s="729"/>
      <c r="N44" s="316" t="s">
        <v>91</v>
      </c>
      <c r="O44" s="319">
        <f>SUM(O42:O43)</f>
        <v>182</v>
      </c>
      <c r="P44" s="319">
        <f>SUM(P42:P43)</f>
        <v>198</v>
      </c>
      <c r="Q44" s="319">
        <f>SUM(Q42:Q43)</f>
        <v>47</v>
      </c>
      <c r="R44" s="346">
        <f>SUM(R42:R43)</f>
        <v>11</v>
      </c>
      <c r="S44" s="318">
        <f>SUM(S42:S43)</f>
        <v>2</v>
      </c>
      <c r="T44" s="319"/>
    </row>
    <row r="45" spans="1:20" ht="12.75" customHeight="1">
      <c r="A45" s="131"/>
      <c r="B45" s="149"/>
      <c r="C45" s="297"/>
      <c r="D45" s="297"/>
      <c r="E45" s="297"/>
      <c r="F45" s="297"/>
      <c r="G45" s="181"/>
      <c r="H45" s="215"/>
      <c r="I45" s="347"/>
      <c r="J45" s="351"/>
      <c r="K45" s="351"/>
      <c r="L45" s="349"/>
      <c r="M45" s="728" t="s">
        <v>1</v>
      </c>
      <c r="N45" s="314" t="s">
        <v>56</v>
      </c>
      <c r="O45" s="319" t="e">
        <f>#N/A</f>
        <v>#N/A</v>
      </c>
      <c r="P45" s="319" t="e">
        <f>#N/A</f>
        <v>#N/A</v>
      </c>
      <c r="Q45" s="319"/>
      <c r="R45" s="346"/>
      <c r="S45" s="318"/>
      <c r="T45" s="319"/>
    </row>
    <row r="46" spans="1:20" ht="15" customHeight="1">
      <c r="A46" s="713" t="s">
        <v>184</v>
      </c>
      <c r="B46" s="714"/>
      <c r="C46" s="332" t="s">
        <v>87</v>
      </c>
      <c r="D46" s="332" t="s">
        <v>88</v>
      </c>
      <c r="E46" s="332" t="s">
        <v>89</v>
      </c>
      <c r="F46" s="332" t="s">
        <v>90</v>
      </c>
      <c r="G46" s="332" t="s">
        <v>17</v>
      </c>
      <c r="H46" s="368" t="s">
        <v>134</v>
      </c>
      <c r="I46" s="347"/>
      <c r="J46" s="351"/>
      <c r="K46" s="351"/>
      <c r="L46" s="349"/>
      <c r="M46" s="670"/>
      <c r="N46" s="311" t="s">
        <v>55</v>
      </c>
      <c r="O46" s="319" t="e">
        <f>#N/A</f>
        <v>#N/A</v>
      </c>
      <c r="P46" s="319" t="e">
        <f>#N/A</f>
        <v>#N/A</v>
      </c>
      <c r="Q46" s="319"/>
      <c r="R46" s="346"/>
      <c r="S46" s="318"/>
      <c r="T46" s="319"/>
    </row>
    <row r="47" spans="1:20" ht="15" customHeight="1" thickBot="1">
      <c r="A47" s="108" t="s">
        <v>185</v>
      </c>
      <c r="B47" s="135"/>
      <c r="C47" s="145">
        <v>89</v>
      </c>
      <c r="D47" s="145">
        <v>30</v>
      </c>
      <c r="E47" s="145">
        <v>34</v>
      </c>
      <c r="F47" s="145">
        <v>6</v>
      </c>
      <c r="G47" s="217">
        <v>6</v>
      </c>
      <c r="H47" s="108">
        <v>6</v>
      </c>
      <c r="I47" s="355" t="s">
        <v>135</v>
      </c>
      <c r="J47" s="351" t="e">
        <f>#N/A</f>
        <v>#N/A</v>
      </c>
      <c r="K47" s="351" t="e">
        <f>#N/A</f>
        <v>#N/A</v>
      </c>
      <c r="L47" s="349"/>
      <c r="M47" s="696"/>
      <c r="N47" s="317" t="s">
        <v>3</v>
      </c>
      <c r="O47" s="319" t="e">
        <f>#N/A</f>
        <v>#N/A</v>
      </c>
      <c r="P47" s="319" t="e">
        <f>#N/A</f>
        <v>#N/A</v>
      </c>
      <c r="Q47" s="319">
        <f>E11</f>
        <v>49</v>
      </c>
      <c r="R47" s="346">
        <f>F11</f>
        <v>46</v>
      </c>
      <c r="S47" s="318">
        <f>G11</f>
        <v>4</v>
      </c>
      <c r="T47" s="319"/>
    </row>
    <row r="48" spans="1:20" ht="15" customHeight="1">
      <c r="A48" s="42" t="s">
        <v>186</v>
      </c>
      <c r="B48" s="135" t="s">
        <v>187</v>
      </c>
      <c r="C48" s="218">
        <v>20</v>
      </c>
      <c r="D48" s="218">
        <v>8</v>
      </c>
      <c r="E48" s="218">
        <v>12</v>
      </c>
      <c r="F48" s="218">
        <v>10</v>
      </c>
      <c r="G48" s="218">
        <v>3</v>
      </c>
      <c r="H48" s="108">
        <v>8</v>
      </c>
      <c r="I48" s="355" t="s">
        <v>135</v>
      </c>
      <c r="J48" s="351" t="e">
        <f>#N/A</f>
        <v>#N/A</v>
      </c>
      <c r="K48" s="351" t="e">
        <f>#N/A</f>
        <v>#N/A</v>
      </c>
      <c r="L48" s="349"/>
      <c r="M48" s="94" t="s">
        <v>91</v>
      </c>
      <c r="N48" s="93"/>
      <c r="O48" s="445" t="e">
        <f>SUM(O45:O47)+O44+O41+O35+O25+O14+O12+O11+O13</f>
        <v>#N/A</v>
      </c>
      <c r="P48" s="445" t="e">
        <f>SUM(P45:P47)+P44+P41+P35+P25+P14+P12+P11+P13</f>
        <v>#N/A</v>
      </c>
      <c r="Q48" s="445" t="e">
        <f>SUM(Q45:Q47)+Q44+Q41+Q35+Q25+Q14+Q12+Q11+Q13</f>
        <v>#N/A</v>
      </c>
      <c r="R48" s="446" t="e">
        <f>SUM(R45:R47)+R44+R41+R35+R25+R14+R12+R11</f>
        <v>#N/A</v>
      </c>
      <c r="S48" s="445" t="e">
        <f>SUM(S45:S47)+S44+S41+S35+S25+S14+S12+S11</f>
        <v>#N/A</v>
      </c>
      <c r="T48" s="445" t="e">
        <f>SUM(T45:T47)+T44+T41+T35+T25+T14+T12+T11</f>
        <v>#N/A</v>
      </c>
    </row>
    <row r="49" spans="1:20" ht="12.75" customHeight="1">
      <c r="A49" s="108" t="s">
        <v>188</v>
      </c>
      <c r="B49" s="135" t="s">
        <v>189</v>
      </c>
      <c r="C49" s="145">
        <v>22</v>
      </c>
      <c r="D49" s="145">
        <v>22</v>
      </c>
      <c r="E49" s="145">
        <v>22</v>
      </c>
      <c r="F49" s="220">
        <v>7</v>
      </c>
      <c r="G49" s="145">
        <v>3</v>
      </c>
      <c r="H49" s="153"/>
      <c r="I49" s="355" t="s">
        <v>135</v>
      </c>
      <c r="J49" s="351" t="e">
        <f>#N/A</f>
        <v>#N/A</v>
      </c>
      <c r="K49" s="351" t="e">
        <f>#N/A</f>
        <v>#N/A</v>
      </c>
      <c r="L49" s="349"/>
      <c r="M49" s="1" t="s">
        <v>496</v>
      </c>
      <c r="N49" s="1"/>
      <c r="O49" s="1"/>
      <c r="P49" s="1"/>
      <c r="Q49" s="1"/>
      <c r="R49" s="1"/>
      <c r="S49" s="1"/>
      <c r="T49" s="95"/>
    </row>
    <row r="50" spans="1:20" ht="12.75" customHeight="1">
      <c r="A50" s="108" t="s">
        <v>504</v>
      </c>
      <c r="B50" s="135" t="s">
        <v>191</v>
      </c>
      <c r="C50" s="145">
        <v>40</v>
      </c>
      <c r="D50" s="145">
        <v>5</v>
      </c>
      <c r="E50" s="190">
        <v>15</v>
      </c>
      <c r="F50" s="220">
        <v>12</v>
      </c>
      <c r="G50" s="217">
        <v>3</v>
      </c>
      <c r="H50" s="153"/>
      <c r="I50" s="355" t="s">
        <v>135</v>
      </c>
      <c r="J50" s="351" t="e">
        <f>#N/A</f>
        <v>#N/A</v>
      </c>
      <c r="K50" s="351" t="e">
        <f>#N/A</f>
        <v>#N/A</v>
      </c>
      <c r="L50" s="349"/>
      <c r="M50" s="676" t="s">
        <v>120</v>
      </c>
      <c r="N50" s="676"/>
      <c r="O50" s="676"/>
      <c r="P50" s="676"/>
      <c r="Q50" s="676"/>
      <c r="R50" s="676"/>
      <c r="S50" s="676"/>
      <c r="T50" s="676"/>
    </row>
    <row r="51" spans="1:12" ht="12.75" customHeight="1">
      <c r="A51" s="108" t="s">
        <v>192</v>
      </c>
      <c r="B51" s="135" t="s">
        <v>193</v>
      </c>
      <c r="C51" s="145">
        <v>7</v>
      </c>
      <c r="D51" s="145">
        <v>7</v>
      </c>
      <c r="E51" s="145">
        <v>7</v>
      </c>
      <c r="F51" s="219">
        <v>3</v>
      </c>
      <c r="G51" s="126">
        <v>0</v>
      </c>
      <c r="H51" s="153"/>
      <c r="I51" s="355"/>
      <c r="J51" s="351" t="e">
        <f>#N/A</f>
        <v>#N/A</v>
      </c>
      <c r="K51" s="351" t="e">
        <f>#N/A</f>
        <v>#N/A</v>
      </c>
      <c r="L51" s="349"/>
    </row>
    <row r="52" spans="1:12" ht="12.75" customHeight="1">
      <c r="A52" s="108" t="s">
        <v>505</v>
      </c>
      <c r="B52" s="135"/>
      <c r="C52" s="145">
        <v>9</v>
      </c>
      <c r="D52" s="190">
        <v>7</v>
      </c>
      <c r="E52" s="190">
        <v>6</v>
      </c>
      <c r="F52" s="219">
        <v>2</v>
      </c>
      <c r="G52" s="217">
        <v>2</v>
      </c>
      <c r="H52" s="153"/>
      <c r="I52" s="355" t="s">
        <v>135</v>
      </c>
      <c r="J52" s="351" t="e">
        <f>#N/A</f>
        <v>#N/A</v>
      </c>
      <c r="K52" s="351" t="e">
        <f>#N/A</f>
        <v>#N/A</v>
      </c>
      <c r="L52" s="349"/>
    </row>
    <row r="53" spans="1:12" ht="12.75" customHeight="1">
      <c r="A53" s="108" t="s">
        <v>194</v>
      </c>
      <c r="B53" s="135"/>
      <c r="C53" s="145">
        <v>17</v>
      </c>
      <c r="D53" s="190">
        <v>10</v>
      </c>
      <c r="E53" s="190">
        <v>20</v>
      </c>
      <c r="F53" s="220">
        <v>10</v>
      </c>
      <c r="G53" s="147">
        <v>5</v>
      </c>
      <c r="H53" s="153"/>
      <c r="I53" s="355" t="s">
        <v>135</v>
      </c>
      <c r="J53" s="351" t="e">
        <f>#N/A</f>
        <v>#N/A</v>
      </c>
      <c r="K53" s="351" t="e">
        <f>#N/A</f>
        <v>#N/A</v>
      </c>
      <c r="L53" s="349"/>
    </row>
    <row r="54" spans="1:12" ht="12.75" customHeight="1">
      <c r="A54" s="108" t="s">
        <v>511</v>
      </c>
      <c r="B54" s="135"/>
      <c r="C54" s="145">
        <v>11</v>
      </c>
      <c r="D54" s="190">
        <v>0</v>
      </c>
      <c r="E54" s="190">
        <v>14</v>
      </c>
      <c r="F54" s="220"/>
      <c r="G54" s="147"/>
      <c r="H54" s="153"/>
      <c r="I54" s="355"/>
      <c r="J54" s="351"/>
      <c r="K54" s="351"/>
      <c r="L54" s="349"/>
    </row>
    <row r="55" spans="1:12" ht="12.75" customHeight="1">
      <c r="A55" s="131"/>
      <c r="B55" s="138" t="s">
        <v>471</v>
      </c>
      <c r="C55" s="148" t="e">
        <f>#N/A</f>
        <v>#N/A</v>
      </c>
      <c r="D55" s="148" t="e">
        <f>#N/A</f>
        <v>#N/A</v>
      </c>
      <c r="E55" s="148" t="e">
        <f>#N/A</f>
        <v>#N/A</v>
      </c>
      <c r="F55" s="148" t="e">
        <f>#N/A</f>
        <v>#N/A</v>
      </c>
      <c r="G55" s="148" t="e">
        <f>#N/A</f>
        <v>#N/A</v>
      </c>
      <c r="H55" s="148" t="e">
        <f>#N/A</f>
        <v>#N/A</v>
      </c>
      <c r="I55" s="355"/>
      <c r="J55" s="351"/>
      <c r="K55" s="351"/>
      <c r="L55" s="349"/>
    </row>
    <row r="56" spans="1:12" ht="12.75" customHeight="1">
      <c r="A56" s="131"/>
      <c r="B56" s="132"/>
      <c r="C56" s="181"/>
      <c r="D56" s="181"/>
      <c r="E56" s="181"/>
      <c r="F56" s="292"/>
      <c r="G56" s="181"/>
      <c r="H56" s="298"/>
      <c r="I56" s="355"/>
      <c r="J56" s="351"/>
      <c r="K56" s="351"/>
      <c r="L56" s="349"/>
    </row>
    <row r="57" spans="1:12" ht="12.75" customHeight="1">
      <c r="A57" s="713" t="s">
        <v>195</v>
      </c>
      <c r="B57" s="714"/>
      <c r="C57" s="332" t="s">
        <v>87</v>
      </c>
      <c r="D57" s="332" t="s">
        <v>88</v>
      </c>
      <c r="E57" s="332" t="s">
        <v>89</v>
      </c>
      <c r="F57" s="332" t="s">
        <v>90</v>
      </c>
      <c r="G57" s="148" t="s">
        <v>17</v>
      </c>
      <c r="H57" s="245" t="s">
        <v>134</v>
      </c>
      <c r="I57" s="356"/>
      <c r="J57" s="351"/>
      <c r="K57" s="351"/>
      <c r="L57" s="349"/>
    </row>
    <row r="58" spans="1:12" ht="12">
      <c r="A58" s="108" t="s">
        <v>196</v>
      </c>
      <c r="B58" s="135" t="s">
        <v>197</v>
      </c>
      <c r="C58" s="145">
        <v>41</v>
      </c>
      <c r="D58" s="145">
        <v>41</v>
      </c>
      <c r="E58" s="145">
        <v>51</v>
      </c>
      <c r="F58" s="146" t="s">
        <v>198</v>
      </c>
      <c r="G58" s="145">
        <v>6</v>
      </c>
      <c r="H58" s="295"/>
      <c r="I58" s="355" t="s">
        <v>138</v>
      </c>
      <c r="J58" s="351">
        <f>IF(I58="*",G58,0)</f>
        <v>6</v>
      </c>
      <c r="K58" s="351">
        <f>IF(I58="**",G58,0)</f>
        <v>0</v>
      </c>
      <c r="L58" s="349"/>
    </row>
    <row r="59" spans="1:12" ht="15.75" customHeight="1">
      <c r="A59" s="108" t="s">
        <v>199</v>
      </c>
      <c r="B59" s="135" t="s">
        <v>200</v>
      </c>
      <c r="C59" s="145">
        <v>1</v>
      </c>
      <c r="D59" s="145">
        <v>2</v>
      </c>
      <c r="E59" s="145">
        <v>2</v>
      </c>
      <c r="F59" s="146" t="s">
        <v>198</v>
      </c>
      <c r="G59" s="278"/>
      <c r="H59" s="295"/>
      <c r="I59" s="355"/>
      <c r="J59" s="351">
        <f>IF(I59="*",G59,0)</f>
        <v>0</v>
      </c>
      <c r="K59" s="351">
        <f>IF(I59="**",G59,0)</f>
        <v>0</v>
      </c>
      <c r="L59" s="349"/>
    </row>
    <row r="60" spans="1:12" ht="12.75" customHeight="1">
      <c r="A60" s="108" t="s">
        <v>201</v>
      </c>
      <c r="B60" s="135" t="s">
        <v>202</v>
      </c>
      <c r="C60" s="145">
        <v>18</v>
      </c>
      <c r="D60" s="145">
        <v>26</v>
      </c>
      <c r="E60" s="145">
        <v>25</v>
      </c>
      <c r="F60" s="146" t="s">
        <v>198</v>
      </c>
      <c r="G60" s="145">
        <v>7</v>
      </c>
      <c r="H60" s="295"/>
      <c r="I60" s="355"/>
      <c r="J60" s="351">
        <f>IF(I60="*",G60,0)</f>
        <v>0</v>
      </c>
      <c r="K60" s="351">
        <f>IF(I60="**",G60,0)</f>
        <v>0</v>
      </c>
      <c r="L60" s="349"/>
    </row>
    <row r="61" spans="1:12" ht="12.75" customHeight="1">
      <c r="A61" s="131"/>
      <c r="B61" s="138" t="s">
        <v>499</v>
      </c>
      <c r="C61" s="148" t="e">
        <f>#N/A</f>
        <v>#N/A</v>
      </c>
      <c r="D61" s="148" t="e">
        <f>#N/A</f>
        <v>#N/A</v>
      </c>
      <c r="E61" s="148" t="e">
        <f>#N/A</f>
        <v>#N/A</v>
      </c>
      <c r="F61" s="148" t="e">
        <f>#N/A</f>
        <v>#N/A</v>
      </c>
      <c r="G61" s="148" t="e">
        <f>#N/A</f>
        <v>#N/A</v>
      </c>
      <c r="H61" s="148" t="e">
        <f>#N/A</f>
        <v>#N/A</v>
      </c>
      <c r="I61" s="355"/>
      <c r="J61" s="351"/>
      <c r="K61" s="351"/>
      <c r="L61" s="349"/>
    </row>
    <row r="62" spans="1:12" ht="12">
      <c r="A62" s="131"/>
      <c r="B62" s="132"/>
      <c r="C62" s="181"/>
      <c r="D62" s="181"/>
      <c r="E62" s="181"/>
      <c r="F62" s="181"/>
      <c r="G62" s="181"/>
      <c r="H62" s="298"/>
      <c r="I62" s="347"/>
      <c r="J62" s="351"/>
      <c r="K62" s="351"/>
      <c r="L62" s="349"/>
    </row>
    <row r="63" spans="1:12" ht="15">
      <c r="A63" s="713" t="s">
        <v>203</v>
      </c>
      <c r="B63" s="714"/>
      <c r="C63" s="332" t="s">
        <v>87</v>
      </c>
      <c r="D63" s="332" t="s">
        <v>88</v>
      </c>
      <c r="E63" s="332" t="s">
        <v>89</v>
      </c>
      <c r="F63" s="332" t="s">
        <v>90</v>
      </c>
      <c r="G63" s="332" t="s">
        <v>17</v>
      </c>
      <c r="H63" s="245" t="s">
        <v>134</v>
      </c>
      <c r="I63" s="347"/>
      <c r="J63" s="351"/>
      <c r="K63" s="351"/>
      <c r="L63" s="349"/>
    </row>
    <row r="64" spans="1:12" ht="12">
      <c r="A64" s="108" t="s">
        <v>204</v>
      </c>
      <c r="B64" s="135" t="s">
        <v>205</v>
      </c>
      <c r="C64" s="219">
        <v>43</v>
      </c>
      <c r="D64" s="220">
        <v>52</v>
      </c>
      <c r="E64" s="220">
        <v>43</v>
      </c>
      <c r="F64" s="220">
        <v>10</v>
      </c>
      <c r="G64" s="220">
        <v>2</v>
      </c>
      <c r="H64" s="295"/>
      <c r="I64" s="347" t="s">
        <v>138</v>
      </c>
      <c r="J64" s="351" t="e">
        <f>#N/A</f>
        <v>#N/A</v>
      </c>
      <c r="K64" s="351" t="e">
        <f>#N/A</f>
        <v>#N/A</v>
      </c>
      <c r="L64" s="349"/>
    </row>
    <row r="65" spans="1:12" ht="15.75" customHeight="1">
      <c r="A65" s="108" t="s">
        <v>206</v>
      </c>
      <c r="B65" s="135" t="s">
        <v>207</v>
      </c>
      <c r="C65" s="220">
        <v>49</v>
      </c>
      <c r="D65" s="220">
        <v>44</v>
      </c>
      <c r="E65" s="220">
        <v>43</v>
      </c>
      <c r="F65" s="220">
        <v>22</v>
      </c>
      <c r="G65" s="220">
        <v>2</v>
      </c>
      <c r="H65" s="108">
        <v>5</v>
      </c>
      <c r="I65" s="347" t="s">
        <v>138</v>
      </c>
      <c r="J65" s="351" t="e">
        <f>#N/A</f>
        <v>#N/A</v>
      </c>
      <c r="K65" s="351" t="e">
        <f>#N/A</f>
        <v>#N/A</v>
      </c>
      <c r="L65" s="349"/>
    </row>
    <row r="66" spans="1:12" ht="15.75" customHeight="1">
      <c r="A66" s="108" t="s">
        <v>208</v>
      </c>
      <c r="B66" s="135" t="s">
        <v>209</v>
      </c>
      <c r="C66" s="220">
        <v>53</v>
      </c>
      <c r="D66" s="220">
        <v>50</v>
      </c>
      <c r="E66" s="220">
        <v>38</v>
      </c>
      <c r="F66" s="220">
        <v>17</v>
      </c>
      <c r="G66" s="220">
        <v>2</v>
      </c>
      <c r="H66" s="108">
        <v>5</v>
      </c>
      <c r="I66" s="347" t="s">
        <v>138</v>
      </c>
      <c r="J66" s="351" t="e">
        <f>#N/A</f>
        <v>#N/A</v>
      </c>
      <c r="K66" s="351" t="e">
        <f>#N/A</f>
        <v>#N/A</v>
      </c>
      <c r="L66" s="349"/>
    </row>
    <row r="67" spans="1:12" ht="12.75" customHeight="1">
      <c r="A67" s="108" t="s">
        <v>210</v>
      </c>
      <c r="B67" s="135" t="s">
        <v>211</v>
      </c>
      <c r="C67" s="220">
        <v>58</v>
      </c>
      <c r="D67" s="220">
        <v>46</v>
      </c>
      <c r="E67" s="220">
        <v>42</v>
      </c>
      <c r="F67" s="220">
        <v>5</v>
      </c>
      <c r="G67" s="220">
        <v>2</v>
      </c>
      <c r="H67" s="295"/>
      <c r="I67" s="347" t="s">
        <v>138</v>
      </c>
      <c r="J67" s="351" t="e">
        <f>#N/A</f>
        <v>#N/A</v>
      </c>
      <c r="K67" s="351" t="e">
        <f>#N/A</f>
        <v>#N/A</v>
      </c>
      <c r="L67" s="349"/>
    </row>
    <row r="68" spans="1:12" ht="12.75" customHeight="1">
      <c r="A68" s="251" t="s">
        <v>474</v>
      </c>
      <c r="B68" s="135" t="s">
        <v>485</v>
      </c>
      <c r="C68" s="220">
        <v>45</v>
      </c>
      <c r="D68" s="220">
        <v>15</v>
      </c>
      <c r="E68" s="220">
        <v>40</v>
      </c>
      <c r="F68" s="220">
        <v>13</v>
      </c>
      <c r="G68" s="220">
        <v>2</v>
      </c>
      <c r="H68" s="295"/>
      <c r="I68" s="347" t="s">
        <v>138</v>
      </c>
      <c r="J68" s="351" t="e">
        <f>#N/A</f>
        <v>#N/A</v>
      </c>
      <c r="K68" s="351" t="e">
        <f>#N/A</f>
        <v>#N/A</v>
      </c>
      <c r="L68" s="349"/>
    </row>
    <row r="69" spans="1:12" ht="12.75" customHeight="1">
      <c r="A69" s="131"/>
      <c r="B69" s="135" t="s">
        <v>486</v>
      </c>
      <c r="C69" s="220">
        <v>16</v>
      </c>
      <c r="D69" s="220">
        <v>8</v>
      </c>
      <c r="E69" s="220">
        <v>13</v>
      </c>
      <c r="F69" s="220">
        <v>3</v>
      </c>
      <c r="G69" s="220">
        <v>2</v>
      </c>
      <c r="H69" s="295"/>
      <c r="I69" s="347" t="s">
        <v>138</v>
      </c>
      <c r="J69" s="351" t="e">
        <f>#N/A</f>
        <v>#N/A</v>
      </c>
      <c r="K69" s="351" t="e">
        <f>#N/A</f>
        <v>#N/A</v>
      </c>
      <c r="L69" s="349"/>
    </row>
    <row r="70" spans="2:12" ht="12.75" customHeight="1">
      <c r="B70" s="138" t="s">
        <v>473</v>
      </c>
      <c r="C70" s="148" t="e">
        <f>#N/A</f>
        <v>#N/A</v>
      </c>
      <c r="D70" s="148" t="e">
        <f>#N/A</f>
        <v>#N/A</v>
      </c>
      <c r="E70" s="148" t="e">
        <f>#N/A</f>
        <v>#N/A</v>
      </c>
      <c r="F70" s="148" t="e">
        <f>#N/A</f>
        <v>#N/A</v>
      </c>
      <c r="G70" s="148" t="e">
        <f>#N/A</f>
        <v>#N/A</v>
      </c>
      <c r="H70" s="148" t="e">
        <f>#N/A</f>
        <v>#N/A</v>
      </c>
      <c r="I70" s="347"/>
      <c r="J70" s="351" t="e">
        <f>SUM(J10:J69)</f>
        <v>#N/A</v>
      </c>
      <c r="K70" s="351" t="e">
        <f>SUM(K10:K69)</f>
        <v>#N/A</v>
      </c>
      <c r="L70" s="349"/>
    </row>
    <row r="71" spans="3:12" ht="12.75" customHeight="1">
      <c r="C71" s="292"/>
      <c r="D71" s="292"/>
      <c r="E71" s="292"/>
      <c r="F71" s="292"/>
      <c r="G71" s="168"/>
      <c r="H71" s="298"/>
      <c r="I71" s="161"/>
      <c r="J71" s="161"/>
      <c r="K71" s="166"/>
      <c r="L71" s="167"/>
    </row>
    <row r="72" spans="1:15" ht="15" customHeight="1">
      <c r="A72" s="713" t="s">
        <v>212</v>
      </c>
      <c r="B72" s="714"/>
      <c r="C72" s="332" t="s">
        <v>87</v>
      </c>
      <c r="D72" s="332" t="s">
        <v>213</v>
      </c>
      <c r="E72" s="332" t="s">
        <v>214</v>
      </c>
      <c r="F72" s="332" t="s">
        <v>89</v>
      </c>
      <c r="G72" s="332" t="s">
        <v>90</v>
      </c>
      <c r="H72" s="148" t="s">
        <v>17</v>
      </c>
      <c r="I72" s="97" t="s">
        <v>134</v>
      </c>
      <c r="J72" s="347"/>
      <c r="K72" s="303"/>
      <c r="L72" s="303"/>
      <c r="M72" s="105"/>
      <c r="N72" s="105"/>
      <c r="O72" s="105"/>
    </row>
    <row r="73" spans="1:15" ht="15" customHeight="1">
      <c r="A73" s="108" t="s">
        <v>215</v>
      </c>
      <c r="B73" s="135" t="s">
        <v>216</v>
      </c>
      <c r="C73" s="145">
        <v>41</v>
      </c>
      <c r="D73" s="145">
        <v>22</v>
      </c>
      <c r="E73" s="146"/>
      <c r="F73" s="145">
        <v>51</v>
      </c>
      <c r="G73" s="145">
        <v>45</v>
      </c>
      <c r="H73" s="145">
        <v>19</v>
      </c>
      <c r="I73" s="244"/>
      <c r="J73" s="347" t="s">
        <v>138</v>
      </c>
      <c r="K73" s="357"/>
      <c r="L73" s="303"/>
      <c r="M73" s="105"/>
      <c r="N73" s="105"/>
      <c r="O73" s="105"/>
    </row>
    <row r="74" spans="1:15" ht="13.5">
      <c r="A74" s="108" t="s">
        <v>217</v>
      </c>
      <c r="B74" s="135" t="s">
        <v>218</v>
      </c>
      <c r="C74" s="146"/>
      <c r="D74" s="146"/>
      <c r="E74" s="145">
        <v>50</v>
      </c>
      <c r="F74" s="146"/>
      <c r="G74" s="146"/>
      <c r="H74" s="146"/>
      <c r="I74" s="244"/>
      <c r="J74" s="347"/>
      <c r="K74" s="358"/>
      <c r="L74" s="303"/>
      <c r="M74" s="105"/>
      <c r="N74" s="105"/>
      <c r="O74" s="105"/>
    </row>
    <row r="75" spans="1:15" ht="13.5">
      <c r="A75" s="108" t="s">
        <v>219</v>
      </c>
      <c r="B75" s="135" t="s">
        <v>220</v>
      </c>
      <c r="C75" s="145">
        <v>146</v>
      </c>
      <c r="D75" s="145">
        <v>38</v>
      </c>
      <c r="E75" s="146"/>
      <c r="F75" s="145">
        <v>62</v>
      </c>
      <c r="G75" s="145">
        <v>9</v>
      </c>
      <c r="H75" s="145">
        <v>9</v>
      </c>
      <c r="I75" s="244"/>
      <c r="J75" s="347" t="s">
        <v>138</v>
      </c>
      <c r="K75" s="357"/>
      <c r="L75" s="303"/>
      <c r="M75" s="113"/>
      <c r="N75" s="105"/>
      <c r="O75" s="105"/>
    </row>
    <row r="76" spans="1:15" ht="13.5">
      <c r="A76" s="108" t="s">
        <v>221</v>
      </c>
      <c r="B76" s="135" t="s">
        <v>222</v>
      </c>
      <c r="C76" s="145">
        <v>41</v>
      </c>
      <c r="D76" s="145">
        <v>31</v>
      </c>
      <c r="E76" s="146"/>
      <c r="F76" s="145">
        <v>40</v>
      </c>
      <c r="G76" s="145">
        <v>12</v>
      </c>
      <c r="H76" s="145">
        <v>10</v>
      </c>
      <c r="I76" s="244"/>
      <c r="J76" s="347" t="s">
        <v>138</v>
      </c>
      <c r="K76" s="357"/>
      <c r="L76" s="303"/>
      <c r="M76" s="113"/>
      <c r="N76" s="105"/>
      <c r="O76" s="105"/>
    </row>
    <row r="77" spans="1:15" ht="13.5">
      <c r="A77" s="108" t="s">
        <v>223</v>
      </c>
      <c r="B77" s="135" t="s">
        <v>224</v>
      </c>
      <c r="C77" s="249">
        <v>50</v>
      </c>
      <c r="D77" s="249">
        <v>20</v>
      </c>
      <c r="E77" s="249">
        <v>32</v>
      </c>
      <c r="F77" s="249">
        <v>27</v>
      </c>
      <c r="G77" s="145">
        <v>10</v>
      </c>
      <c r="H77" s="145">
        <v>3</v>
      </c>
      <c r="I77" s="244"/>
      <c r="J77" s="347" t="s">
        <v>138</v>
      </c>
      <c r="K77" s="358"/>
      <c r="L77" s="303"/>
      <c r="M77" s="113"/>
      <c r="N77" s="105"/>
      <c r="O77" s="105"/>
    </row>
    <row r="78" spans="1:15" ht="13.5">
      <c r="A78" s="108" t="s">
        <v>288</v>
      </c>
      <c r="B78" s="135" t="s">
        <v>289</v>
      </c>
      <c r="C78" s="145">
        <v>40</v>
      </c>
      <c r="D78" s="145">
        <v>16</v>
      </c>
      <c r="E78" s="146"/>
      <c r="F78" s="145">
        <v>22</v>
      </c>
      <c r="G78" s="145">
        <v>12</v>
      </c>
      <c r="H78" s="137"/>
      <c r="I78" s="255"/>
      <c r="J78" s="347"/>
      <c r="K78" s="358"/>
      <c r="L78" s="303"/>
      <c r="M78" s="113"/>
      <c r="N78" s="105"/>
      <c r="O78" s="105"/>
    </row>
    <row r="79" spans="1:15" ht="13.5">
      <c r="A79" s="108" t="s">
        <v>225</v>
      </c>
      <c r="B79" s="135" t="s">
        <v>226</v>
      </c>
      <c r="C79" s="252"/>
      <c r="D79" s="252"/>
      <c r="E79" s="249">
        <v>40</v>
      </c>
      <c r="F79" s="252"/>
      <c r="G79" s="146"/>
      <c r="H79" s="146"/>
      <c r="I79" s="244"/>
      <c r="J79" s="347"/>
      <c r="K79" s="358"/>
      <c r="L79" s="303"/>
      <c r="M79" s="113"/>
      <c r="N79" s="105"/>
      <c r="O79" s="105"/>
    </row>
    <row r="80" spans="1:15" ht="13.5">
      <c r="A80" s="108" t="s">
        <v>227</v>
      </c>
      <c r="B80" s="135" t="s">
        <v>228</v>
      </c>
      <c r="C80" s="249">
        <v>40</v>
      </c>
      <c r="D80" s="249">
        <v>8</v>
      </c>
      <c r="E80" s="252"/>
      <c r="F80" s="249">
        <v>12</v>
      </c>
      <c r="G80" s="145">
        <v>5</v>
      </c>
      <c r="H80" s="145">
        <v>5</v>
      </c>
      <c r="I80" s="244"/>
      <c r="J80" s="347" t="s">
        <v>138</v>
      </c>
      <c r="K80" s="357"/>
      <c r="L80" s="303"/>
      <c r="M80" s="113"/>
      <c r="N80" s="105"/>
      <c r="O80" s="105"/>
    </row>
    <row r="81" spans="1:15" ht="13.5">
      <c r="A81" s="108" t="s">
        <v>229</v>
      </c>
      <c r="B81" s="135" t="s">
        <v>230</v>
      </c>
      <c r="C81" s="145">
        <v>75</v>
      </c>
      <c r="D81" s="145">
        <v>60</v>
      </c>
      <c r="E81" s="146"/>
      <c r="F81" s="145">
        <v>75</v>
      </c>
      <c r="G81" s="145">
        <v>15</v>
      </c>
      <c r="H81" s="145">
        <v>3</v>
      </c>
      <c r="I81" s="244"/>
      <c r="J81" s="347" t="s">
        <v>138</v>
      </c>
      <c r="K81" s="357"/>
      <c r="L81" s="303"/>
      <c r="M81" s="113"/>
      <c r="N81" s="105"/>
      <c r="O81" s="105"/>
    </row>
    <row r="82" spans="1:15" ht="13.5">
      <c r="A82" s="108" t="s">
        <v>231</v>
      </c>
      <c r="B82" s="135" t="s">
        <v>232</v>
      </c>
      <c r="C82" s="145">
        <v>115</v>
      </c>
      <c r="D82" s="145">
        <v>15</v>
      </c>
      <c r="E82" s="146"/>
      <c r="F82" s="190">
        <v>15</v>
      </c>
      <c r="G82" s="145">
        <v>10</v>
      </c>
      <c r="H82" s="146"/>
      <c r="I82" s="244"/>
      <c r="J82" s="347"/>
      <c r="K82" s="357"/>
      <c r="L82" s="303"/>
      <c r="M82" s="113"/>
      <c r="N82" s="105"/>
      <c r="O82" s="105"/>
    </row>
    <row r="83" spans="1:15" ht="13.5">
      <c r="A83" s="108" t="s">
        <v>233</v>
      </c>
      <c r="B83" s="135" t="s">
        <v>234</v>
      </c>
      <c r="C83" s="145">
        <v>9</v>
      </c>
      <c r="D83" s="145">
        <v>6</v>
      </c>
      <c r="E83" s="146"/>
      <c r="F83" s="145">
        <v>9</v>
      </c>
      <c r="G83" s="146"/>
      <c r="H83" s="146"/>
      <c r="I83" s="244"/>
      <c r="J83" s="347"/>
      <c r="K83" s="357"/>
      <c r="L83" s="303"/>
      <c r="M83" s="113"/>
      <c r="N83" s="105"/>
      <c r="O83" s="105"/>
    </row>
    <row r="84" spans="1:15" ht="13.5">
      <c r="A84" s="108" t="s">
        <v>235</v>
      </c>
      <c r="B84" s="135" t="s">
        <v>236</v>
      </c>
      <c r="C84" s="145">
        <v>11</v>
      </c>
      <c r="D84" s="145">
        <v>17</v>
      </c>
      <c r="E84" s="146"/>
      <c r="F84" s="145">
        <v>11</v>
      </c>
      <c r="G84" s="145">
        <v>1</v>
      </c>
      <c r="H84" s="145">
        <v>1</v>
      </c>
      <c r="I84" s="244"/>
      <c r="J84" s="347" t="s">
        <v>138</v>
      </c>
      <c r="K84" s="357"/>
      <c r="L84" s="303"/>
      <c r="M84" s="113"/>
      <c r="N84" s="105"/>
      <c r="O84" s="105"/>
    </row>
    <row r="85" spans="1:15" ht="13.5">
      <c r="A85" s="108" t="s">
        <v>237</v>
      </c>
      <c r="B85" s="124" t="s">
        <v>238</v>
      </c>
      <c r="C85" s="145">
        <v>94</v>
      </c>
      <c r="D85" s="145">
        <v>114</v>
      </c>
      <c r="E85" s="146"/>
      <c r="F85" s="145">
        <v>80</v>
      </c>
      <c r="G85" s="145">
        <v>6</v>
      </c>
      <c r="H85" s="146"/>
      <c r="I85" s="244"/>
      <c r="J85" s="347"/>
      <c r="K85" s="357"/>
      <c r="L85" s="303"/>
      <c r="M85" s="113"/>
      <c r="N85" s="105"/>
      <c r="O85" s="105"/>
    </row>
    <row r="86" spans="1:15" ht="13.5">
      <c r="A86" s="108" t="s">
        <v>239</v>
      </c>
      <c r="B86" s="135" t="s">
        <v>240</v>
      </c>
      <c r="C86" s="146"/>
      <c r="D86" s="146"/>
      <c r="E86" s="145">
        <v>45</v>
      </c>
      <c r="F86" s="146"/>
      <c r="G86" s="146"/>
      <c r="H86" s="146"/>
      <c r="I86" s="244"/>
      <c r="J86" s="347"/>
      <c r="K86" s="357"/>
      <c r="L86" s="303"/>
      <c r="M86" s="113"/>
      <c r="N86" s="105"/>
      <c r="O86" s="105"/>
    </row>
    <row r="87" spans="1:15" ht="13.5">
      <c r="A87" s="108" t="s">
        <v>241</v>
      </c>
      <c r="B87" s="135" t="s">
        <v>242</v>
      </c>
      <c r="C87" s="145">
        <v>18</v>
      </c>
      <c r="D87" s="145">
        <v>8</v>
      </c>
      <c r="E87" s="145">
        <v>50</v>
      </c>
      <c r="F87" s="145">
        <v>10</v>
      </c>
      <c r="G87" s="145">
        <v>2</v>
      </c>
      <c r="H87" s="145">
        <v>2</v>
      </c>
      <c r="I87" s="244"/>
      <c r="J87" s="347" t="s">
        <v>138</v>
      </c>
      <c r="K87" s="357"/>
      <c r="L87" s="303"/>
      <c r="M87" s="113"/>
      <c r="N87" s="105"/>
      <c r="O87" s="105"/>
    </row>
    <row r="88" spans="1:15" ht="13.5">
      <c r="A88" s="108" t="s">
        <v>243</v>
      </c>
      <c r="B88" s="135" t="s">
        <v>244</v>
      </c>
      <c r="C88" s="146"/>
      <c r="D88" s="146"/>
      <c r="E88" s="145">
        <v>60</v>
      </c>
      <c r="F88" s="146"/>
      <c r="G88" s="146"/>
      <c r="H88" s="146"/>
      <c r="I88" s="244"/>
      <c r="J88" s="347"/>
      <c r="K88" s="357"/>
      <c r="L88" s="303"/>
      <c r="M88" s="113"/>
      <c r="N88" s="105"/>
      <c r="O88" s="105"/>
    </row>
    <row r="89" spans="1:15" ht="13.5">
      <c r="A89" s="108" t="s">
        <v>245</v>
      </c>
      <c r="B89" s="135" t="s">
        <v>246</v>
      </c>
      <c r="C89" s="146"/>
      <c r="D89" s="146"/>
      <c r="E89" s="145">
        <v>45</v>
      </c>
      <c r="F89" s="146"/>
      <c r="G89" s="146"/>
      <c r="H89" s="146"/>
      <c r="I89" s="244"/>
      <c r="J89" s="347"/>
      <c r="K89" s="357"/>
      <c r="L89" s="303"/>
      <c r="M89" s="113"/>
      <c r="N89" s="105"/>
      <c r="O89" s="105"/>
    </row>
    <row r="90" spans="1:15" ht="13.5">
      <c r="A90" s="108" t="s">
        <v>247</v>
      </c>
      <c r="B90" s="135" t="s">
        <v>248</v>
      </c>
      <c r="C90" s="145">
        <v>43</v>
      </c>
      <c r="D90" s="145">
        <v>27</v>
      </c>
      <c r="E90" s="146"/>
      <c r="F90" s="145">
        <v>44</v>
      </c>
      <c r="G90" s="145">
        <v>5</v>
      </c>
      <c r="H90" s="145">
        <v>6</v>
      </c>
      <c r="I90" s="244"/>
      <c r="J90" s="347" t="s">
        <v>138</v>
      </c>
      <c r="K90" s="357"/>
      <c r="L90" s="303"/>
      <c r="M90" s="113"/>
      <c r="N90" s="105"/>
      <c r="O90" s="105"/>
    </row>
    <row r="91" spans="1:15" ht="13.5">
      <c r="A91" s="108" t="s">
        <v>249</v>
      </c>
      <c r="B91" s="135" t="s">
        <v>250</v>
      </c>
      <c r="C91" s="145">
        <v>10</v>
      </c>
      <c r="D91" s="145">
        <v>12</v>
      </c>
      <c r="E91" s="146"/>
      <c r="F91" s="145">
        <v>10</v>
      </c>
      <c r="G91" s="146"/>
      <c r="H91" s="146"/>
      <c r="I91" s="244"/>
      <c r="J91" s="347"/>
      <c r="K91" s="357"/>
      <c r="L91" s="303"/>
      <c r="M91" s="113"/>
      <c r="N91" s="105"/>
      <c r="O91" s="105"/>
    </row>
    <row r="92" spans="1:15" ht="13.5">
      <c r="A92" s="108" t="s">
        <v>251</v>
      </c>
      <c r="B92" s="135" t="s">
        <v>252</v>
      </c>
      <c r="C92" s="145">
        <v>10</v>
      </c>
      <c r="D92" s="146"/>
      <c r="E92" s="145">
        <v>60</v>
      </c>
      <c r="F92" s="145">
        <v>5</v>
      </c>
      <c r="G92" s="146"/>
      <c r="H92" s="146"/>
      <c r="I92" s="244"/>
      <c r="J92" s="347"/>
      <c r="K92" s="357"/>
      <c r="L92" s="303"/>
      <c r="M92" s="113"/>
      <c r="N92" s="105"/>
      <c r="O92" s="105"/>
    </row>
    <row r="93" spans="1:15" ht="13.5">
      <c r="A93" s="108" t="s">
        <v>253</v>
      </c>
      <c r="B93" s="135" t="s">
        <v>254</v>
      </c>
      <c r="C93" s="145">
        <v>3</v>
      </c>
      <c r="D93" s="146"/>
      <c r="E93" s="145">
        <v>60</v>
      </c>
      <c r="F93" s="146"/>
      <c r="G93" s="146"/>
      <c r="H93" s="146"/>
      <c r="I93" s="244"/>
      <c r="J93" s="347"/>
      <c r="K93" s="357"/>
      <c r="L93" s="303"/>
      <c r="M93" s="113"/>
      <c r="N93" s="105"/>
      <c r="O93" s="105"/>
    </row>
    <row r="94" spans="1:15" ht="13.5">
      <c r="A94" s="108" t="s">
        <v>255</v>
      </c>
      <c r="B94" s="135" t="s">
        <v>256</v>
      </c>
      <c r="C94" s="145">
        <v>42</v>
      </c>
      <c r="D94" s="145">
        <v>18</v>
      </c>
      <c r="E94" s="146"/>
      <c r="F94" s="145">
        <v>40</v>
      </c>
      <c r="G94" s="145">
        <v>12</v>
      </c>
      <c r="H94" s="145">
        <v>3</v>
      </c>
      <c r="I94" s="244"/>
      <c r="J94" s="347" t="s">
        <v>138</v>
      </c>
      <c r="K94" s="357"/>
      <c r="L94" s="303"/>
      <c r="M94" s="113"/>
      <c r="N94" s="105"/>
      <c r="O94" s="105"/>
    </row>
    <row r="95" spans="1:15" ht="13.5">
      <c r="A95" s="108" t="s">
        <v>257</v>
      </c>
      <c r="B95" s="135" t="s">
        <v>256</v>
      </c>
      <c r="C95" s="145">
        <v>10</v>
      </c>
      <c r="D95" s="145">
        <v>10</v>
      </c>
      <c r="E95" s="146"/>
      <c r="F95" s="145">
        <v>15</v>
      </c>
      <c r="G95" s="145">
        <v>3</v>
      </c>
      <c r="H95" s="145">
        <v>1</v>
      </c>
      <c r="I95" s="244"/>
      <c r="J95" s="347" t="s">
        <v>138</v>
      </c>
      <c r="K95" s="357"/>
      <c r="L95" s="303"/>
      <c r="M95" s="113"/>
      <c r="N95" s="105"/>
      <c r="O95" s="105"/>
    </row>
    <row r="96" spans="1:15" ht="13.5">
      <c r="A96" s="108" t="s">
        <v>258</v>
      </c>
      <c r="B96" s="124" t="s">
        <v>259</v>
      </c>
      <c r="C96" s="145">
        <v>10</v>
      </c>
      <c r="D96" s="145">
        <v>10</v>
      </c>
      <c r="E96" s="146"/>
      <c r="F96" s="190">
        <v>10</v>
      </c>
      <c r="G96" s="146"/>
      <c r="H96" s="146"/>
      <c r="I96" s="244"/>
      <c r="J96" s="347"/>
      <c r="K96" s="357"/>
      <c r="L96" s="303"/>
      <c r="M96" s="113"/>
      <c r="N96" s="105"/>
      <c r="O96" s="105"/>
    </row>
    <row r="97" spans="1:15" ht="13.5">
      <c r="A97" s="108" t="s">
        <v>260</v>
      </c>
      <c r="B97" s="135" t="s">
        <v>261</v>
      </c>
      <c r="C97" s="145">
        <v>55</v>
      </c>
      <c r="D97" s="145">
        <v>28</v>
      </c>
      <c r="E97" s="146"/>
      <c r="F97" s="190">
        <v>58</v>
      </c>
      <c r="G97" s="145">
        <v>5</v>
      </c>
      <c r="H97" s="145">
        <v>2</v>
      </c>
      <c r="I97" s="255">
        <v>2</v>
      </c>
      <c r="J97" s="347" t="s">
        <v>138</v>
      </c>
      <c r="K97" s="357"/>
      <c r="L97" s="303"/>
      <c r="M97" s="113"/>
      <c r="N97" s="105"/>
      <c r="O97" s="105"/>
    </row>
    <row r="98" spans="1:15" ht="13.5">
      <c r="A98" s="108" t="s">
        <v>262</v>
      </c>
      <c r="B98" s="135" t="s">
        <v>263</v>
      </c>
      <c r="C98" s="145">
        <v>31</v>
      </c>
      <c r="D98" s="145">
        <v>15</v>
      </c>
      <c r="E98" s="145">
        <v>18</v>
      </c>
      <c r="F98" s="190">
        <v>24</v>
      </c>
      <c r="G98" s="145">
        <v>8</v>
      </c>
      <c r="H98" s="145">
        <v>4</v>
      </c>
      <c r="I98" s="244"/>
      <c r="J98" s="347" t="s">
        <v>138</v>
      </c>
      <c r="K98" s="357"/>
      <c r="L98" s="303"/>
      <c r="M98" s="113"/>
      <c r="N98" s="105"/>
      <c r="O98" s="105"/>
    </row>
    <row r="99" spans="1:15" ht="13.5">
      <c r="A99" s="108" t="s">
        <v>264</v>
      </c>
      <c r="B99" s="135" t="s">
        <v>265</v>
      </c>
      <c r="C99" s="146"/>
      <c r="D99" s="146"/>
      <c r="E99" s="145">
        <v>45</v>
      </c>
      <c r="F99" s="146"/>
      <c r="G99" s="146"/>
      <c r="H99" s="146"/>
      <c r="I99" s="244"/>
      <c r="J99" s="347"/>
      <c r="K99" s="357"/>
      <c r="L99" s="303"/>
      <c r="M99" s="113"/>
      <c r="N99" s="105"/>
      <c r="O99" s="105"/>
    </row>
    <row r="100" spans="1:15" ht="13.5">
      <c r="A100" s="108" t="s">
        <v>266</v>
      </c>
      <c r="B100" s="135" t="s">
        <v>267</v>
      </c>
      <c r="C100" s="146"/>
      <c r="D100" s="146"/>
      <c r="E100" s="145">
        <v>50</v>
      </c>
      <c r="F100" s="146"/>
      <c r="G100" s="146"/>
      <c r="H100" s="146"/>
      <c r="I100" s="244"/>
      <c r="J100" s="347"/>
      <c r="K100" s="357"/>
      <c r="L100" s="303"/>
      <c r="M100" s="113"/>
      <c r="N100" s="105"/>
      <c r="O100" s="105"/>
    </row>
    <row r="101" spans="1:15" s="95" customFormat="1" ht="13.5">
      <c r="A101" s="108" t="s">
        <v>290</v>
      </c>
      <c r="B101" s="135" t="s">
        <v>291</v>
      </c>
      <c r="C101" s="145">
        <v>15</v>
      </c>
      <c r="D101" s="145">
        <v>17</v>
      </c>
      <c r="E101" s="146"/>
      <c r="F101" s="145">
        <v>17</v>
      </c>
      <c r="G101" s="146"/>
      <c r="H101" s="146"/>
      <c r="I101" s="255"/>
      <c r="J101" s="117"/>
      <c r="K101" s="178"/>
      <c r="L101" s="117"/>
      <c r="M101" s="105"/>
      <c r="N101" s="105"/>
      <c r="O101" s="105"/>
    </row>
    <row r="102" spans="1:15" ht="13.5">
      <c r="A102" s="108" t="s">
        <v>268</v>
      </c>
      <c r="B102" s="135" t="s">
        <v>487</v>
      </c>
      <c r="C102" s="146">
        <v>30</v>
      </c>
      <c r="D102" s="146">
        <v>30</v>
      </c>
      <c r="E102" s="145"/>
      <c r="F102" s="146">
        <v>35</v>
      </c>
      <c r="G102" s="146">
        <v>0</v>
      </c>
      <c r="H102" s="146">
        <v>6</v>
      </c>
      <c r="I102" s="244"/>
      <c r="J102" s="347" t="s">
        <v>138</v>
      </c>
      <c r="K102" s="357"/>
      <c r="L102" s="303"/>
      <c r="M102" s="113"/>
      <c r="N102" s="105"/>
      <c r="O102" s="105"/>
    </row>
    <row r="103" spans="1:15" ht="13.5">
      <c r="A103" s="108" t="s">
        <v>269</v>
      </c>
      <c r="B103" s="135" t="s">
        <v>270</v>
      </c>
      <c r="C103" s="146">
        <v>46</v>
      </c>
      <c r="D103" s="145">
        <v>21</v>
      </c>
      <c r="E103" s="146"/>
      <c r="F103" s="145">
        <v>36</v>
      </c>
      <c r="G103" s="146"/>
      <c r="H103" s="146">
        <v>3</v>
      </c>
      <c r="I103" s="244"/>
      <c r="J103" s="347"/>
      <c r="K103" s="357"/>
      <c r="L103" s="303"/>
      <c r="M103" s="113"/>
      <c r="N103" s="105"/>
      <c r="O103" s="105"/>
    </row>
    <row r="104" spans="1:15" ht="13.5">
      <c r="A104" s="108" t="s">
        <v>271</v>
      </c>
      <c r="B104" s="135" t="s">
        <v>272</v>
      </c>
      <c r="C104" s="145">
        <v>135</v>
      </c>
      <c r="D104" s="145">
        <v>53</v>
      </c>
      <c r="E104" s="146"/>
      <c r="F104" s="145">
        <v>104</v>
      </c>
      <c r="G104" s="145">
        <v>10</v>
      </c>
      <c r="H104" s="145">
        <v>2</v>
      </c>
      <c r="I104" s="244"/>
      <c r="J104" s="347" t="s">
        <v>138</v>
      </c>
      <c r="K104" s="357"/>
      <c r="L104" s="303"/>
      <c r="M104" s="113"/>
      <c r="N104" s="105"/>
      <c r="O104" s="105"/>
    </row>
    <row r="105" spans="1:15" ht="13.5">
      <c r="A105" s="108" t="s">
        <v>273</v>
      </c>
      <c r="B105" s="135" t="s">
        <v>274</v>
      </c>
      <c r="C105" s="145">
        <v>28</v>
      </c>
      <c r="D105" s="145">
        <v>27</v>
      </c>
      <c r="E105" s="145">
        <v>97</v>
      </c>
      <c r="F105" s="145">
        <v>26</v>
      </c>
      <c r="G105" s="146"/>
      <c r="H105" s="146"/>
      <c r="I105" s="244"/>
      <c r="J105" s="347"/>
      <c r="K105" s="357"/>
      <c r="L105" s="303"/>
      <c r="M105" s="113"/>
      <c r="N105" s="105"/>
      <c r="O105" s="105"/>
    </row>
    <row r="106" spans="1:15" ht="13.5">
      <c r="A106" s="108" t="s">
        <v>275</v>
      </c>
      <c r="B106" s="135" t="s">
        <v>276</v>
      </c>
      <c r="C106" s="145">
        <v>45</v>
      </c>
      <c r="D106" s="145">
        <v>20</v>
      </c>
      <c r="E106" s="146"/>
      <c r="F106" s="145">
        <v>30</v>
      </c>
      <c r="G106" s="145">
        <v>2</v>
      </c>
      <c r="H106" s="145">
        <v>2</v>
      </c>
      <c r="I106" s="244"/>
      <c r="J106" s="347" t="s">
        <v>138</v>
      </c>
      <c r="K106" s="357"/>
      <c r="L106" s="303"/>
      <c r="M106" s="113"/>
      <c r="N106" s="105"/>
      <c r="O106" s="105"/>
    </row>
    <row r="107" spans="1:15" ht="13.5">
      <c r="A107" s="108" t="s">
        <v>277</v>
      </c>
      <c r="B107" s="135" t="s">
        <v>278</v>
      </c>
      <c r="C107" s="145">
        <v>36</v>
      </c>
      <c r="D107" s="145">
        <v>26</v>
      </c>
      <c r="E107" s="146"/>
      <c r="F107" s="145">
        <v>48</v>
      </c>
      <c r="G107" s="145">
        <v>21</v>
      </c>
      <c r="H107" s="145">
        <v>21</v>
      </c>
      <c r="I107" s="244"/>
      <c r="J107" s="347" t="s">
        <v>138</v>
      </c>
      <c r="K107" s="357"/>
      <c r="L107" s="303"/>
      <c r="M107" s="113"/>
      <c r="N107" s="105"/>
      <c r="O107" s="105"/>
    </row>
    <row r="108" spans="1:15" s="95" customFormat="1" ht="12">
      <c r="A108" s="108"/>
      <c r="B108" s="138" t="s">
        <v>488</v>
      </c>
      <c r="C108" s="162" t="e">
        <f>#N/A</f>
        <v>#N/A</v>
      </c>
      <c r="D108" s="162" t="e">
        <f>#N/A</f>
        <v>#N/A</v>
      </c>
      <c r="E108" s="162" t="e">
        <f>#N/A</f>
        <v>#N/A</v>
      </c>
      <c r="F108" s="162" t="e">
        <f>#N/A</f>
        <v>#N/A</v>
      </c>
      <c r="G108" s="162" t="e">
        <f>#N/A</f>
        <v>#N/A</v>
      </c>
      <c r="H108" s="162">
        <f>SUM(H73:H107)</f>
        <v>102</v>
      </c>
      <c r="I108" s="162" t="e">
        <f>#N/A</f>
        <v>#N/A</v>
      </c>
      <c r="J108" s="1"/>
      <c r="K108" s="441"/>
      <c r="L108" s="441"/>
      <c r="M108" s="105"/>
      <c r="N108" s="105"/>
      <c r="O108" s="105"/>
    </row>
    <row r="109" spans="1:15" ht="12">
      <c r="A109" s="188"/>
      <c r="B109" s="258"/>
      <c r="C109" s="162"/>
      <c r="D109" s="162"/>
      <c r="E109" s="162"/>
      <c r="F109" s="162"/>
      <c r="G109" s="162"/>
      <c r="H109" s="162"/>
      <c r="I109" s="108"/>
      <c r="J109" s="369" t="s">
        <v>279</v>
      </c>
      <c r="K109" s="177"/>
      <c r="L109" s="177"/>
      <c r="M109" s="113"/>
      <c r="N109" s="105"/>
      <c r="O109" s="105"/>
    </row>
    <row r="110" spans="1:15" ht="15">
      <c r="A110" s="713" t="s">
        <v>280</v>
      </c>
      <c r="B110" s="714"/>
      <c r="C110" s="332" t="s">
        <v>87</v>
      </c>
      <c r="D110" s="332" t="s">
        <v>213</v>
      </c>
      <c r="E110" s="332" t="s">
        <v>214</v>
      </c>
      <c r="F110" s="332" t="s">
        <v>89</v>
      </c>
      <c r="G110" s="332" t="s">
        <v>90</v>
      </c>
      <c r="H110" s="148" t="s">
        <v>17</v>
      </c>
      <c r="I110" s="97" t="s">
        <v>134</v>
      </c>
      <c r="J110" s="164" t="s">
        <v>281</v>
      </c>
      <c r="K110" s="164" t="s">
        <v>282</v>
      </c>
      <c r="L110" s="164" t="s">
        <v>283</v>
      </c>
      <c r="M110" s="113"/>
      <c r="N110" s="105"/>
      <c r="O110" s="105"/>
    </row>
    <row r="111" spans="1:15" ht="13.5">
      <c r="A111" s="108" t="s">
        <v>284</v>
      </c>
      <c r="B111" s="135" t="s">
        <v>285</v>
      </c>
      <c r="C111" s="137"/>
      <c r="D111" s="278"/>
      <c r="E111" s="137"/>
      <c r="F111" s="278"/>
      <c r="G111" s="137"/>
      <c r="H111" s="137"/>
      <c r="I111" s="244"/>
      <c r="J111" s="117">
        <v>10</v>
      </c>
      <c r="K111" s="165"/>
      <c r="L111" s="166"/>
      <c r="M111" s="279"/>
      <c r="N111" s="279"/>
      <c r="O111" s="105"/>
    </row>
    <row r="112" spans="1:15" ht="13.5" customHeight="1">
      <c r="A112" s="108" t="s">
        <v>286</v>
      </c>
      <c r="B112" s="135" t="s">
        <v>287</v>
      </c>
      <c r="C112" s="137"/>
      <c r="D112" s="278"/>
      <c r="E112" s="137"/>
      <c r="F112" s="278"/>
      <c r="G112" s="137"/>
      <c r="H112" s="145">
        <v>10</v>
      </c>
      <c r="I112" s="255">
        <v>10</v>
      </c>
      <c r="J112" s="161"/>
      <c r="K112" s="165"/>
      <c r="L112" s="161"/>
      <c r="M112" s="113"/>
      <c r="N112" s="105"/>
      <c r="O112" s="105"/>
    </row>
    <row r="113" spans="1:15" s="95" customFormat="1" ht="13.5">
      <c r="A113" s="108" t="s">
        <v>292</v>
      </c>
      <c r="B113" s="135" t="s">
        <v>293</v>
      </c>
      <c r="C113" s="145">
        <v>67</v>
      </c>
      <c r="D113" s="137"/>
      <c r="E113" s="137"/>
      <c r="F113" s="137"/>
      <c r="G113" s="137"/>
      <c r="H113" s="137"/>
      <c r="I113" s="255"/>
      <c r="J113" s="161"/>
      <c r="K113" s="168"/>
      <c r="L113" s="161"/>
      <c r="M113" s="105"/>
      <c r="N113" s="105"/>
      <c r="O113" s="105"/>
    </row>
    <row r="114" spans="1:15" s="95" customFormat="1" ht="13.5">
      <c r="A114" s="108" t="s">
        <v>298</v>
      </c>
      <c r="B114" s="135" t="s">
        <v>299</v>
      </c>
      <c r="C114" s="151"/>
      <c r="D114" s="169"/>
      <c r="E114" s="169"/>
      <c r="F114" s="156"/>
      <c r="G114" s="145">
        <v>2</v>
      </c>
      <c r="H114" s="137"/>
      <c r="I114" s="244"/>
      <c r="J114" s="161"/>
      <c r="K114" s="178">
        <v>50</v>
      </c>
      <c r="L114" s="161"/>
      <c r="M114" s="105"/>
      <c r="N114" s="105"/>
      <c r="O114" s="105"/>
    </row>
    <row r="115" spans="1:15" s="95" customFormat="1" ht="13.5">
      <c r="A115" s="108" t="s">
        <v>294</v>
      </c>
      <c r="B115" s="135" t="s">
        <v>295</v>
      </c>
      <c r="C115" s="256">
        <v>15</v>
      </c>
      <c r="D115" s="256">
        <v>22</v>
      </c>
      <c r="E115" s="257"/>
      <c r="F115" s="256">
        <v>28</v>
      </c>
      <c r="G115" s="145">
        <v>25</v>
      </c>
      <c r="H115" s="145">
        <v>15</v>
      </c>
      <c r="I115" s="255">
        <v>12</v>
      </c>
      <c r="J115" s="161"/>
      <c r="K115" s="168"/>
      <c r="L115" s="161"/>
      <c r="M115" s="105"/>
      <c r="N115" s="105"/>
      <c r="O115" s="105"/>
    </row>
    <row r="116" spans="1:15" ht="13.5">
      <c r="A116" s="108" t="s">
        <v>296</v>
      </c>
      <c r="B116" s="135" t="s">
        <v>297</v>
      </c>
      <c r="C116" s="256">
        <v>11</v>
      </c>
      <c r="D116" s="256">
        <v>12</v>
      </c>
      <c r="E116" s="257"/>
      <c r="F116" s="256">
        <v>3</v>
      </c>
      <c r="G116" s="137"/>
      <c r="H116" s="137"/>
      <c r="I116" s="255"/>
      <c r="J116" s="161"/>
      <c r="K116" s="168"/>
      <c r="L116" s="161"/>
      <c r="M116" s="105"/>
      <c r="N116" s="105"/>
      <c r="O116" s="105"/>
    </row>
    <row r="117" spans="1:15" s="95" customFormat="1" ht="13.5">
      <c r="A117" s="108" t="s">
        <v>300</v>
      </c>
      <c r="B117" s="124" t="s">
        <v>301</v>
      </c>
      <c r="C117" s="151"/>
      <c r="D117" s="169"/>
      <c r="E117" s="169"/>
      <c r="F117" s="156"/>
      <c r="G117" s="145">
        <v>13</v>
      </c>
      <c r="H117" s="137"/>
      <c r="I117" s="244"/>
      <c r="J117" s="161"/>
      <c r="K117" s="178">
        <v>80</v>
      </c>
      <c r="L117" s="161"/>
      <c r="M117" s="105"/>
      <c r="N117" s="105"/>
      <c r="O117" s="105"/>
    </row>
    <row r="118" spans="1:15" s="95" customFormat="1" ht="13.5">
      <c r="A118" s="108" t="s">
        <v>302</v>
      </c>
      <c r="B118" s="124" t="s">
        <v>303</v>
      </c>
      <c r="C118" s="151"/>
      <c r="D118" s="169"/>
      <c r="E118" s="169"/>
      <c r="F118" s="156"/>
      <c r="G118" s="299"/>
      <c r="H118" s="137"/>
      <c r="I118" s="244"/>
      <c r="J118" s="161"/>
      <c r="K118" s="168"/>
      <c r="L118" s="117">
        <v>35</v>
      </c>
      <c r="M118" s="105"/>
      <c r="N118" s="105"/>
      <c r="O118" s="105"/>
    </row>
    <row r="119" spans="1:15" ht="13.5">
      <c r="A119" s="108" t="s">
        <v>304</v>
      </c>
      <c r="B119" s="135" t="s">
        <v>305</v>
      </c>
      <c r="C119" s="151"/>
      <c r="D119" s="169"/>
      <c r="E119" s="169"/>
      <c r="F119" s="156"/>
      <c r="G119" s="137"/>
      <c r="H119" s="278"/>
      <c r="I119" s="244"/>
      <c r="J119" s="161"/>
      <c r="K119" s="178">
        <v>58</v>
      </c>
      <c r="L119" s="161"/>
      <c r="M119" s="105"/>
      <c r="N119" s="105"/>
      <c r="O119" s="105"/>
    </row>
    <row r="120" spans="1:15" ht="12.75" customHeight="1">
      <c r="A120" s="170" t="s">
        <v>306</v>
      </c>
      <c r="B120" s="171" t="s">
        <v>307</v>
      </c>
      <c r="C120" s="151"/>
      <c r="D120" s="169"/>
      <c r="E120" s="169"/>
      <c r="F120" s="156"/>
      <c r="G120" s="278"/>
      <c r="H120" s="278"/>
      <c r="I120" s="244"/>
      <c r="J120" s="161"/>
      <c r="K120" s="178">
        <v>69</v>
      </c>
      <c r="L120" s="161"/>
      <c r="M120" s="105"/>
      <c r="N120" s="105"/>
      <c r="O120" s="105"/>
    </row>
    <row r="121" spans="1:15" ht="12.75" customHeight="1">
      <c r="A121" s="172"/>
      <c r="B121" s="138" t="s">
        <v>324</v>
      </c>
      <c r="C121" s="162" t="e">
        <f>#N/A</f>
        <v>#N/A</v>
      </c>
      <c r="D121" s="162" t="e">
        <f>#N/A</f>
        <v>#N/A</v>
      </c>
      <c r="E121" s="162" t="e">
        <f>#N/A</f>
        <v>#N/A</v>
      </c>
      <c r="F121" s="162" t="e">
        <f>#N/A</f>
        <v>#N/A</v>
      </c>
      <c r="G121" s="162" t="e">
        <f>#N/A</f>
        <v>#N/A</v>
      </c>
      <c r="H121" s="162" t="e">
        <f>#N/A</f>
        <v>#N/A</v>
      </c>
      <c r="I121" s="162" t="e">
        <f>#N/A</f>
        <v>#N/A</v>
      </c>
      <c r="J121" s="164" t="s">
        <v>281</v>
      </c>
      <c r="K121" s="164" t="s">
        <v>282</v>
      </c>
      <c r="L121" s="164" t="s">
        <v>283</v>
      </c>
      <c r="M121" s="105"/>
      <c r="N121" s="105"/>
      <c r="O121" s="105"/>
    </row>
    <row r="122" spans="1:15" ht="12.75" customHeight="1">
      <c r="A122" s="131"/>
      <c r="B122" s="138" t="s">
        <v>325</v>
      </c>
      <c r="C122" s="162" t="e">
        <f>#N/A</f>
        <v>#N/A</v>
      </c>
      <c r="D122" s="162" t="e">
        <f>#N/A</f>
        <v>#N/A</v>
      </c>
      <c r="E122" s="162" t="e">
        <f>#N/A</f>
        <v>#N/A</v>
      </c>
      <c r="F122" s="162" t="e">
        <f>#N/A</f>
        <v>#N/A</v>
      </c>
      <c r="G122" s="162" t="e">
        <f>#N/A</f>
        <v>#N/A</v>
      </c>
      <c r="H122" s="162" t="e">
        <f>H121+H108</f>
        <v>#N/A</v>
      </c>
      <c r="I122" s="162" t="e">
        <f>#N/A</f>
        <v>#N/A</v>
      </c>
      <c r="J122" s="259">
        <f>SUM(J111:J120)</f>
        <v>10</v>
      </c>
      <c r="K122" s="259">
        <f>SUM(K111:K120)</f>
        <v>257</v>
      </c>
      <c r="L122" s="259">
        <f>SUM(L111:L120)</f>
        <v>35</v>
      </c>
      <c r="M122" s="105"/>
      <c r="N122" s="105"/>
      <c r="O122" s="105"/>
    </row>
    <row r="123" spans="1:15" ht="12.75" customHeight="1">
      <c r="A123" s="131"/>
      <c r="B123" s="149"/>
      <c r="C123" s="300"/>
      <c r="D123" s="300"/>
      <c r="E123" s="300"/>
      <c r="F123" s="300"/>
      <c r="G123" s="300"/>
      <c r="H123" s="300"/>
      <c r="I123" s="161"/>
      <c r="J123" s="776"/>
      <c r="K123" s="776"/>
      <c r="L123" s="167"/>
      <c r="M123" s="113"/>
      <c r="N123" s="105"/>
      <c r="O123" s="105"/>
    </row>
    <row r="124" spans="1:15" s="95" customFormat="1" ht="15" customHeight="1">
      <c r="A124" s="735" t="s">
        <v>326</v>
      </c>
      <c r="B124" s="736"/>
      <c r="C124" s="332" t="s">
        <v>87</v>
      </c>
      <c r="D124" s="332" t="s">
        <v>88</v>
      </c>
      <c r="E124" s="332" t="s">
        <v>89</v>
      </c>
      <c r="F124" s="332" t="s">
        <v>90</v>
      </c>
      <c r="G124" s="148" t="s">
        <v>17</v>
      </c>
      <c r="H124" s="245" t="s">
        <v>134</v>
      </c>
      <c r="I124" s="359"/>
      <c r="J124" s="350" t="s">
        <v>491</v>
      </c>
      <c r="K124" s="350" t="s">
        <v>492</v>
      </c>
      <c r="L124" s="349"/>
      <c r="M124" s="260"/>
      <c r="N124" s="105"/>
      <c r="O124" s="105"/>
    </row>
    <row r="125" spans="1:15" ht="15" customHeight="1">
      <c r="A125" s="108" t="s">
        <v>327</v>
      </c>
      <c r="B125" s="135" t="s">
        <v>328</v>
      </c>
      <c r="C125" s="145">
        <v>40</v>
      </c>
      <c r="D125" s="145">
        <v>20</v>
      </c>
      <c r="E125" s="145">
        <v>260</v>
      </c>
      <c r="F125" s="145">
        <v>550</v>
      </c>
      <c r="G125" s="217">
        <v>35</v>
      </c>
      <c r="H125" s="280">
        <v>25</v>
      </c>
      <c r="I125" s="347" t="s">
        <v>135</v>
      </c>
      <c r="J125" s="348">
        <f>IF(I125="*",G125,0)</f>
        <v>0</v>
      </c>
      <c r="K125" s="348">
        <f>IF(I125="**",G125,0)</f>
        <v>35</v>
      </c>
      <c r="L125" s="349"/>
      <c r="M125" s="105"/>
      <c r="N125" s="105"/>
      <c r="O125" s="105"/>
    </row>
    <row r="126" spans="1:15" ht="15" customHeight="1">
      <c r="A126" s="144" t="s">
        <v>329</v>
      </c>
      <c r="B126" s="223" t="s">
        <v>318</v>
      </c>
      <c r="C126" s="145">
        <v>159</v>
      </c>
      <c r="D126" s="145">
        <v>167</v>
      </c>
      <c r="E126" s="145">
        <v>154</v>
      </c>
      <c r="F126" s="145">
        <v>30</v>
      </c>
      <c r="G126" s="145">
        <v>14</v>
      </c>
      <c r="H126" s="280">
        <v>13</v>
      </c>
      <c r="I126" s="347" t="s">
        <v>138</v>
      </c>
      <c r="J126" s="348">
        <f>IF(I126="*",G126,0)</f>
        <v>14</v>
      </c>
      <c r="K126" s="348">
        <f>IF(I126="**",G126,0)</f>
        <v>0</v>
      </c>
      <c r="L126" s="303"/>
      <c r="M126" s="105"/>
      <c r="N126" s="105"/>
      <c r="O126" s="105"/>
    </row>
    <row r="127" spans="1:15" ht="12.75" customHeight="1">
      <c r="A127" s="105"/>
      <c r="B127" s="138" t="s">
        <v>330</v>
      </c>
      <c r="C127" s="148" t="e">
        <f>#N/A</f>
        <v>#N/A</v>
      </c>
      <c r="D127" s="148" t="e">
        <f>#N/A</f>
        <v>#N/A</v>
      </c>
      <c r="E127" s="148" t="e">
        <f>#N/A</f>
        <v>#N/A</v>
      </c>
      <c r="F127" s="148" t="e">
        <f>#N/A</f>
        <v>#N/A</v>
      </c>
      <c r="G127" s="148" t="e">
        <f>#N/A</f>
        <v>#N/A</v>
      </c>
      <c r="H127" s="148" t="e">
        <f>#N/A</f>
        <v>#N/A</v>
      </c>
      <c r="I127" s="359"/>
      <c r="J127" s="360">
        <f>SUM(J125:J126)</f>
        <v>14</v>
      </c>
      <c r="K127" s="360">
        <f>SUM(K125:K126)</f>
        <v>35</v>
      </c>
      <c r="L127" s="349"/>
      <c r="M127" s="105"/>
      <c r="N127" s="105"/>
      <c r="O127" s="105"/>
    </row>
    <row r="128" spans="1:15" s="143" customFormat="1" ht="12.75" customHeight="1">
      <c r="A128" s="131"/>
      <c r="B128" s="149"/>
      <c r="C128" s="297"/>
      <c r="D128" s="301"/>
      <c r="E128" s="302"/>
      <c r="F128" s="297"/>
      <c r="G128" s="168"/>
      <c r="H128" s="161"/>
      <c r="I128" s="359"/>
      <c r="J128" s="710"/>
      <c r="K128" s="710"/>
      <c r="L128" s="349"/>
      <c r="M128" s="118"/>
      <c r="N128" s="118"/>
      <c r="O128" s="118"/>
    </row>
    <row r="129" spans="1:15" ht="15" customHeight="1">
      <c r="A129" s="735" t="s">
        <v>331</v>
      </c>
      <c r="B129" s="736"/>
      <c r="C129" s="332" t="s">
        <v>87</v>
      </c>
      <c r="D129" s="332" t="s">
        <v>88</v>
      </c>
      <c r="E129" s="332" t="s">
        <v>89</v>
      </c>
      <c r="F129" s="332" t="s">
        <v>90</v>
      </c>
      <c r="G129" s="332" t="s">
        <v>17</v>
      </c>
      <c r="H129" s="245" t="s">
        <v>134</v>
      </c>
      <c r="I129" s="359"/>
      <c r="J129" s="350" t="s">
        <v>491</v>
      </c>
      <c r="K129" s="350" t="s">
        <v>492</v>
      </c>
      <c r="L129" s="349"/>
      <c r="M129" s="105"/>
      <c r="N129" s="105"/>
      <c r="O129" s="105"/>
    </row>
    <row r="130" spans="1:15" ht="15.75" customHeight="1">
      <c r="A130" s="179" t="s">
        <v>332</v>
      </c>
      <c r="B130" s="135" t="s">
        <v>333</v>
      </c>
      <c r="C130" s="760">
        <v>84</v>
      </c>
      <c r="D130" s="760">
        <v>81</v>
      </c>
      <c r="E130" s="760">
        <v>91</v>
      </c>
      <c r="F130" s="248"/>
      <c r="G130" s="278"/>
      <c r="H130" s="281"/>
      <c r="I130" s="359"/>
      <c r="J130" s="348" t="e">
        <f>#N/A</f>
        <v>#N/A</v>
      </c>
      <c r="K130" s="348" t="e">
        <f>#N/A</f>
        <v>#N/A</v>
      </c>
      <c r="L130" s="349"/>
      <c r="M130" s="105"/>
      <c r="N130" s="105"/>
      <c r="O130" s="105"/>
    </row>
    <row r="131" spans="1:15" ht="12">
      <c r="A131" s="179" t="s">
        <v>334</v>
      </c>
      <c r="B131" s="135" t="s">
        <v>335</v>
      </c>
      <c r="C131" s="766"/>
      <c r="D131" s="766"/>
      <c r="E131" s="766"/>
      <c r="F131" s="248"/>
      <c r="G131" s="278"/>
      <c r="H131" s="282"/>
      <c r="I131" s="359"/>
      <c r="J131" s="348" t="e">
        <f>#N/A</f>
        <v>#N/A</v>
      </c>
      <c r="K131" s="348" t="e">
        <f>#N/A</f>
        <v>#N/A</v>
      </c>
      <c r="L131" s="349"/>
      <c r="M131" s="105"/>
      <c r="N131" s="105"/>
      <c r="O131" s="105"/>
    </row>
    <row r="132" spans="1:15" ht="12">
      <c r="A132" s="179" t="s">
        <v>336</v>
      </c>
      <c r="B132" s="135" t="s">
        <v>337</v>
      </c>
      <c r="C132" s="766"/>
      <c r="D132" s="766"/>
      <c r="E132" s="766"/>
      <c r="F132" s="220">
        <v>3</v>
      </c>
      <c r="G132" s="278"/>
      <c r="H132" s="282"/>
      <c r="I132" s="359"/>
      <c r="J132" s="348" t="e">
        <f>#N/A</f>
        <v>#N/A</v>
      </c>
      <c r="K132" s="348" t="e">
        <f>#N/A</f>
        <v>#N/A</v>
      </c>
      <c r="L132" s="349"/>
      <c r="M132" s="105"/>
      <c r="N132" s="105"/>
      <c r="O132" s="105"/>
    </row>
    <row r="133" spans="1:15" ht="12">
      <c r="A133" s="179" t="s">
        <v>338</v>
      </c>
      <c r="B133" s="135" t="s">
        <v>339</v>
      </c>
      <c r="C133" s="766"/>
      <c r="D133" s="766"/>
      <c r="E133" s="766"/>
      <c r="F133" s="248"/>
      <c r="G133" s="278"/>
      <c r="H133" s="282"/>
      <c r="I133" s="359"/>
      <c r="J133" s="348" t="e">
        <f>#N/A</f>
        <v>#N/A</v>
      </c>
      <c r="K133" s="348" t="e">
        <f>#N/A</f>
        <v>#N/A</v>
      </c>
      <c r="L133" s="349"/>
      <c r="M133" s="105"/>
      <c r="N133" s="105"/>
      <c r="O133" s="105"/>
    </row>
    <row r="134" spans="1:15" ht="12">
      <c r="A134" s="179" t="s">
        <v>340</v>
      </c>
      <c r="B134" s="135" t="s">
        <v>341</v>
      </c>
      <c r="C134" s="766"/>
      <c r="D134" s="766"/>
      <c r="E134" s="766"/>
      <c r="F134" s="248"/>
      <c r="G134" s="278"/>
      <c r="H134" s="282"/>
      <c r="I134" s="359"/>
      <c r="J134" s="348" t="e">
        <f>#N/A</f>
        <v>#N/A</v>
      </c>
      <c r="K134" s="348" t="e">
        <f>#N/A</f>
        <v>#N/A</v>
      </c>
      <c r="L134" s="349"/>
      <c r="M134" s="105"/>
      <c r="N134" s="105"/>
      <c r="O134" s="105"/>
    </row>
    <row r="135" spans="1:15" ht="12">
      <c r="A135" s="179" t="s">
        <v>342</v>
      </c>
      <c r="B135" s="135" t="s">
        <v>343</v>
      </c>
      <c r="C135" s="766"/>
      <c r="D135" s="766"/>
      <c r="E135" s="766"/>
      <c r="F135" s="220">
        <v>5</v>
      </c>
      <c r="G135" s="278"/>
      <c r="H135" s="282"/>
      <c r="I135" s="359"/>
      <c r="J135" s="348" t="e">
        <f>#N/A</f>
        <v>#N/A</v>
      </c>
      <c r="K135" s="348" t="e">
        <f>#N/A</f>
        <v>#N/A</v>
      </c>
      <c r="L135" s="349"/>
      <c r="M135" s="105"/>
      <c r="N135" s="105"/>
      <c r="O135" s="105"/>
    </row>
    <row r="136" spans="1:15" ht="12">
      <c r="A136" s="179" t="s">
        <v>344</v>
      </c>
      <c r="B136" s="135" t="s">
        <v>345</v>
      </c>
      <c r="C136" s="766"/>
      <c r="D136" s="766"/>
      <c r="E136" s="766"/>
      <c r="F136" s="220">
        <v>0</v>
      </c>
      <c r="G136" s="278"/>
      <c r="H136" s="284"/>
      <c r="I136" s="359"/>
      <c r="J136" s="348" t="e">
        <f>#N/A</f>
        <v>#N/A</v>
      </c>
      <c r="K136" s="348" t="e">
        <f>#N/A</f>
        <v>#N/A</v>
      </c>
      <c r="L136" s="349"/>
      <c r="M136" s="105"/>
      <c r="N136" s="105"/>
      <c r="O136" s="105"/>
    </row>
    <row r="137" spans="1:15" ht="12">
      <c r="A137" s="179" t="s">
        <v>314</v>
      </c>
      <c r="B137" s="135" t="s">
        <v>315</v>
      </c>
      <c r="C137" s="766"/>
      <c r="D137" s="766"/>
      <c r="E137" s="766"/>
      <c r="F137" s="220">
        <v>3</v>
      </c>
      <c r="G137" s="145">
        <v>5</v>
      </c>
      <c r="H137" s="284">
        <v>8</v>
      </c>
      <c r="I137" s="347" t="s">
        <v>138</v>
      </c>
      <c r="J137" s="348" t="e">
        <f>#N/A</f>
        <v>#N/A</v>
      </c>
      <c r="K137" s="348" t="e">
        <f>#N/A</f>
        <v>#N/A</v>
      </c>
      <c r="L137" s="349"/>
      <c r="M137" s="105"/>
      <c r="N137" s="105"/>
      <c r="O137" s="105"/>
    </row>
    <row r="138" spans="1:15" ht="12">
      <c r="A138" s="179" t="s">
        <v>346</v>
      </c>
      <c r="B138" s="135"/>
      <c r="C138" s="766"/>
      <c r="D138" s="766"/>
      <c r="E138" s="766"/>
      <c r="F138" s="220">
        <v>4</v>
      </c>
      <c r="G138" s="278"/>
      <c r="H138" s="282"/>
      <c r="I138" s="359"/>
      <c r="J138" s="348" t="e">
        <f>#N/A</f>
        <v>#N/A</v>
      </c>
      <c r="K138" s="348" t="e">
        <f>#N/A</f>
        <v>#N/A</v>
      </c>
      <c r="L138" s="349"/>
      <c r="M138" s="105"/>
      <c r="N138" s="105"/>
      <c r="O138" s="105"/>
    </row>
    <row r="139" spans="1:15" ht="12">
      <c r="A139" s="179" t="s">
        <v>347</v>
      </c>
      <c r="B139" s="135" t="s">
        <v>348</v>
      </c>
      <c r="C139" s="766"/>
      <c r="D139" s="766"/>
      <c r="E139" s="766"/>
      <c r="F139" s="220">
        <v>4</v>
      </c>
      <c r="G139" s="145">
        <v>25</v>
      </c>
      <c r="H139" s="284">
        <v>10</v>
      </c>
      <c r="I139" s="347" t="s">
        <v>135</v>
      </c>
      <c r="J139" s="348" t="e">
        <f>#N/A</f>
        <v>#N/A</v>
      </c>
      <c r="K139" s="348" t="e">
        <f>#N/A</f>
        <v>#N/A</v>
      </c>
      <c r="L139" s="349"/>
      <c r="M139" s="105"/>
      <c r="N139" s="105"/>
      <c r="O139" s="105"/>
    </row>
    <row r="140" spans="1:15" ht="12">
      <c r="A140" s="179" t="s">
        <v>349</v>
      </c>
      <c r="B140" s="135"/>
      <c r="C140" s="766"/>
      <c r="D140" s="766"/>
      <c r="E140" s="766"/>
      <c r="F140" s="220"/>
      <c r="G140" s="278"/>
      <c r="H140" s="282"/>
      <c r="I140" s="359"/>
      <c r="J140" s="348" t="e">
        <f>#N/A</f>
        <v>#N/A</v>
      </c>
      <c r="K140" s="348" t="e">
        <f>#N/A</f>
        <v>#N/A</v>
      </c>
      <c r="L140" s="349"/>
      <c r="M140" s="105"/>
      <c r="N140" s="105"/>
      <c r="O140" s="105"/>
    </row>
    <row r="141" spans="1:15" ht="12">
      <c r="A141" s="179" t="s">
        <v>350</v>
      </c>
      <c r="B141" s="135" t="s">
        <v>351</v>
      </c>
      <c r="C141" s="766"/>
      <c r="D141" s="766"/>
      <c r="E141" s="766"/>
      <c r="F141" s="220">
        <v>6</v>
      </c>
      <c r="G141" s="278"/>
      <c r="H141" s="282"/>
      <c r="I141" s="359"/>
      <c r="J141" s="348" t="e">
        <f>#N/A</f>
        <v>#N/A</v>
      </c>
      <c r="K141" s="348" t="e">
        <f>#N/A</f>
        <v>#N/A</v>
      </c>
      <c r="L141" s="349"/>
      <c r="M141" s="105"/>
      <c r="N141" s="105"/>
      <c r="O141" s="105"/>
    </row>
    <row r="142" spans="1:15" ht="12">
      <c r="A142" s="179" t="s">
        <v>352</v>
      </c>
      <c r="B142" s="135" t="s">
        <v>353</v>
      </c>
      <c r="C142" s="766"/>
      <c r="D142" s="766"/>
      <c r="E142" s="766"/>
      <c r="F142" s="220"/>
      <c r="G142" s="278"/>
      <c r="H142" s="282"/>
      <c r="I142" s="359"/>
      <c r="J142" s="348" t="e">
        <f>#N/A</f>
        <v>#N/A</v>
      </c>
      <c r="K142" s="348" t="e">
        <f>#N/A</f>
        <v>#N/A</v>
      </c>
      <c r="L142" s="349"/>
      <c r="M142" s="105"/>
      <c r="N142" s="105"/>
      <c r="O142" s="105"/>
    </row>
    <row r="143" spans="1:15" ht="12">
      <c r="A143" s="179" t="s">
        <v>319</v>
      </c>
      <c r="B143" s="135" t="s">
        <v>320</v>
      </c>
      <c r="C143" s="766"/>
      <c r="D143" s="766"/>
      <c r="E143" s="766"/>
      <c r="F143" s="220">
        <v>15</v>
      </c>
      <c r="G143" s="145">
        <v>10</v>
      </c>
      <c r="H143" s="284">
        <v>10</v>
      </c>
      <c r="I143" s="347" t="s">
        <v>138</v>
      </c>
      <c r="J143" s="348" t="e">
        <f>#N/A</f>
        <v>#N/A</v>
      </c>
      <c r="K143" s="348" t="e">
        <f>#N/A</f>
        <v>#N/A</v>
      </c>
      <c r="L143" s="349"/>
      <c r="M143" s="105"/>
      <c r="N143" s="105"/>
      <c r="O143" s="105"/>
    </row>
    <row r="144" spans="1:15" ht="12">
      <c r="A144" s="179" t="s">
        <v>354</v>
      </c>
      <c r="B144" s="135" t="s">
        <v>355</v>
      </c>
      <c r="C144" s="766"/>
      <c r="D144" s="766"/>
      <c r="E144" s="766"/>
      <c r="F144" s="220">
        <v>1</v>
      </c>
      <c r="G144" s="278"/>
      <c r="H144" s="282"/>
      <c r="I144" s="359"/>
      <c r="J144" s="348" t="e">
        <f>#N/A</f>
        <v>#N/A</v>
      </c>
      <c r="K144" s="348" t="e">
        <f>#N/A</f>
        <v>#N/A</v>
      </c>
      <c r="L144" s="349"/>
      <c r="M144" s="105"/>
      <c r="N144" s="105"/>
      <c r="O144" s="105"/>
    </row>
    <row r="145" spans="1:15" ht="12">
      <c r="A145" s="179" t="s">
        <v>356</v>
      </c>
      <c r="B145" s="135" t="s">
        <v>357</v>
      </c>
      <c r="C145" s="766"/>
      <c r="D145" s="766"/>
      <c r="E145" s="766"/>
      <c r="F145" s="220">
        <v>2</v>
      </c>
      <c r="G145" s="278"/>
      <c r="H145" s="282"/>
      <c r="I145" s="359"/>
      <c r="J145" s="348" t="e">
        <f>#N/A</f>
        <v>#N/A</v>
      </c>
      <c r="K145" s="348" t="e">
        <f>#N/A</f>
        <v>#N/A</v>
      </c>
      <c r="L145" s="349"/>
      <c r="M145" s="105"/>
      <c r="N145" s="105"/>
      <c r="O145" s="105"/>
    </row>
    <row r="146" spans="1:15" ht="12">
      <c r="A146" s="179" t="s">
        <v>358</v>
      </c>
      <c r="B146" s="135" t="s">
        <v>359</v>
      </c>
      <c r="C146" s="766"/>
      <c r="D146" s="766"/>
      <c r="E146" s="766"/>
      <c r="F146" s="220">
        <v>2</v>
      </c>
      <c r="G146" s="278"/>
      <c r="H146" s="282"/>
      <c r="I146" s="359"/>
      <c r="J146" s="348" t="e">
        <f>#N/A</f>
        <v>#N/A</v>
      </c>
      <c r="K146" s="348" t="e">
        <f>#N/A</f>
        <v>#N/A</v>
      </c>
      <c r="L146" s="349"/>
      <c r="M146" s="105"/>
      <c r="N146" s="105"/>
      <c r="O146" s="105"/>
    </row>
    <row r="147" spans="1:15" ht="12">
      <c r="A147" s="179" t="s">
        <v>360</v>
      </c>
      <c r="B147" s="135" t="s">
        <v>361</v>
      </c>
      <c r="C147" s="766"/>
      <c r="D147" s="766"/>
      <c r="E147" s="766"/>
      <c r="F147" s="220">
        <v>6</v>
      </c>
      <c r="G147" s="278"/>
      <c r="H147" s="282"/>
      <c r="I147" s="359"/>
      <c r="J147" s="348" t="e">
        <f>#N/A</f>
        <v>#N/A</v>
      </c>
      <c r="K147" s="348" t="e">
        <f>#N/A</f>
        <v>#N/A</v>
      </c>
      <c r="L147" s="349"/>
      <c r="M147" s="105"/>
      <c r="N147" s="105"/>
      <c r="O147" s="105"/>
    </row>
    <row r="148" spans="1:15" ht="12">
      <c r="A148" s="179" t="s">
        <v>362</v>
      </c>
      <c r="B148" s="135" t="s">
        <v>510</v>
      </c>
      <c r="C148" s="766"/>
      <c r="D148" s="766"/>
      <c r="E148" s="766"/>
      <c r="F148" s="220">
        <v>8</v>
      </c>
      <c r="G148" s="278"/>
      <c r="H148" s="282"/>
      <c r="I148" s="359"/>
      <c r="J148" s="348" t="e">
        <f>#N/A</f>
        <v>#N/A</v>
      </c>
      <c r="K148" s="348" t="e">
        <f>#N/A</f>
        <v>#N/A</v>
      </c>
      <c r="L148" s="349"/>
      <c r="M148" s="105"/>
      <c r="N148" s="105"/>
      <c r="O148" s="105"/>
    </row>
    <row r="149" spans="1:15" ht="12">
      <c r="A149" s="179" t="s">
        <v>363</v>
      </c>
      <c r="B149" s="135" t="s">
        <v>364</v>
      </c>
      <c r="C149" s="766"/>
      <c r="D149" s="766"/>
      <c r="E149" s="766"/>
      <c r="F149" s="220">
        <v>0</v>
      </c>
      <c r="G149" s="278"/>
      <c r="H149" s="282"/>
      <c r="I149" s="359"/>
      <c r="J149" s="348" t="e">
        <f>#N/A</f>
        <v>#N/A</v>
      </c>
      <c r="K149" s="348" t="e">
        <f>#N/A</f>
        <v>#N/A</v>
      </c>
      <c r="L149" s="349"/>
      <c r="M149" s="105"/>
      <c r="N149" s="105"/>
      <c r="O149" s="105"/>
    </row>
    <row r="150" spans="1:15" ht="12">
      <c r="A150" s="179" t="s">
        <v>365</v>
      </c>
      <c r="B150" s="135" t="s">
        <v>366</v>
      </c>
      <c r="C150" s="766"/>
      <c r="D150" s="766"/>
      <c r="E150" s="766"/>
      <c r="F150" s="220">
        <v>4</v>
      </c>
      <c r="G150" s="278"/>
      <c r="H150" s="282"/>
      <c r="I150" s="359"/>
      <c r="J150" s="348" t="e">
        <f>#N/A</f>
        <v>#N/A</v>
      </c>
      <c r="K150" s="348" t="e">
        <f>#N/A</f>
        <v>#N/A</v>
      </c>
      <c r="L150" s="349"/>
      <c r="M150" s="105"/>
      <c r="N150" s="105"/>
      <c r="O150" s="105"/>
    </row>
    <row r="151" spans="1:15" ht="12">
      <c r="A151" s="179" t="s">
        <v>367</v>
      </c>
      <c r="B151" s="135" t="s">
        <v>368</v>
      </c>
      <c r="C151" s="766"/>
      <c r="D151" s="766"/>
      <c r="E151" s="766"/>
      <c r="F151" s="220">
        <v>2</v>
      </c>
      <c r="G151" s="278"/>
      <c r="H151" s="283"/>
      <c r="I151" s="359"/>
      <c r="J151" s="348" t="e">
        <f>#N/A</f>
        <v>#N/A</v>
      </c>
      <c r="K151" s="348" t="e">
        <f>#N/A</f>
        <v>#N/A</v>
      </c>
      <c r="L151" s="349"/>
      <c r="M151" s="105"/>
      <c r="N151" s="105"/>
      <c r="O151" s="105"/>
    </row>
    <row r="152" spans="1:15" ht="12">
      <c r="A152" s="229" t="s">
        <v>475</v>
      </c>
      <c r="B152" s="230" t="s">
        <v>476</v>
      </c>
      <c r="C152" s="766"/>
      <c r="D152" s="766"/>
      <c r="E152" s="766"/>
      <c r="F152" s="220">
        <v>4</v>
      </c>
      <c r="G152" s="145">
        <v>2</v>
      </c>
      <c r="H152" s="248"/>
      <c r="I152" s="359" t="s">
        <v>138</v>
      </c>
      <c r="J152" s="348" t="e">
        <f>#N/A</f>
        <v>#N/A</v>
      </c>
      <c r="K152" s="348" t="e">
        <f>#N/A</f>
        <v>#N/A</v>
      </c>
      <c r="L152" s="303"/>
      <c r="M152" s="105"/>
      <c r="N152" s="105"/>
      <c r="O152" s="105"/>
    </row>
    <row r="153" spans="1:15" ht="13.5">
      <c r="A153" s="180"/>
      <c r="B153" s="132"/>
      <c r="C153" s="181"/>
      <c r="D153" s="181"/>
      <c r="E153" s="181"/>
      <c r="F153" s="181"/>
      <c r="G153" s="181"/>
      <c r="H153" s="244"/>
      <c r="I153" s="359"/>
      <c r="J153" s="348" t="e">
        <f>#N/A</f>
        <v>#N/A</v>
      </c>
      <c r="K153" s="348" t="e">
        <f>#N/A</f>
        <v>#N/A</v>
      </c>
      <c r="L153" s="349"/>
      <c r="M153" s="105"/>
      <c r="N153" s="105"/>
      <c r="O153" s="105"/>
    </row>
    <row r="154" spans="1:15" s="143" customFormat="1" ht="13.5">
      <c r="A154" s="179" t="s">
        <v>369</v>
      </c>
      <c r="B154" s="135" t="s">
        <v>370</v>
      </c>
      <c r="C154" s="725">
        <v>277</v>
      </c>
      <c r="D154" s="725">
        <v>220</v>
      </c>
      <c r="E154" s="725">
        <v>232</v>
      </c>
      <c r="F154" s="725">
        <v>165</v>
      </c>
      <c r="G154" s="145">
        <v>6</v>
      </c>
      <c r="H154" s="255">
        <v>10</v>
      </c>
      <c r="I154" s="347" t="s">
        <v>138</v>
      </c>
      <c r="J154" s="348" t="e">
        <f>#N/A</f>
        <v>#N/A</v>
      </c>
      <c r="K154" s="348" t="e">
        <f>#N/A</f>
        <v>#N/A</v>
      </c>
      <c r="L154" s="349"/>
      <c r="M154" s="118"/>
      <c r="N154" s="118"/>
      <c r="O154" s="118"/>
    </row>
    <row r="155" spans="1:15" ht="13.5">
      <c r="A155" s="182" t="s">
        <v>371</v>
      </c>
      <c r="B155" s="135" t="s">
        <v>372</v>
      </c>
      <c r="C155" s="726"/>
      <c r="D155" s="726"/>
      <c r="E155" s="726"/>
      <c r="F155" s="726"/>
      <c r="G155" s="145">
        <v>6</v>
      </c>
      <c r="H155" s="255">
        <v>2</v>
      </c>
      <c r="I155" s="347" t="s">
        <v>138</v>
      </c>
      <c r="J155" s="348" t="e">
        <f>#N/A</f>
        <v>#N/A</v>
      </c>
      <c r="K155" s="348" t="e">
        <f>#N/A</f>
        <v>#N/A</v>
      </c>
      <c r="L155" s="349"/>
      <c r="M155" s="105"/>
      <c r="N155" s="105"/>
      <c r="O155" s="105"/>
    </row>
    <row r="156" spans="1:15" ht="13.5">
      <c r="A156" s="183" t="s">
        <v>373</v>
      </c>
      <c r="B156" s="135" t="s">
        <v>374</v>
      </c>
      <c r="C156" s="726"/>
      <c r="D156" s="726"/>
      <c r="E156" s="726"/>
      <c r="F156" s="726"/>
      <c r="G156" s="145">
        <v>7</v>
      </c>
      <c r="H156" s="255">
        <v>6</v>
      </c>
      <c r="I156" s="347" t="s">
        <v>138</v>
      </c>
      <c r="J156" s="348" t="e">
        <f>#N/A</f>
        <v>#N/A</v>
      </c>
      <c r="K156" s="348" t="e">
        <f>#N/A</f>
        <v>#N/A</v>
      </c>
      <c r="L156" s="349"/>
      <c r="M156" s="105"/>
      <c r="N156" s="105"/>
      <c r="O156" s="105"/>
    </row>
    <row r="157" spans="1:15" ht="13.5">
      <c r="A157" s="179" t="s">
        <v>375</v>
      </c>
      <c r="B157" s="135" t="s">
        <v>376</v>
      </c>
      <c r="C157" s="726"/>
      <c r="D157" s="726"/>
      <c r="E157" s="726"/>
      <c r="F157" s="726"/>
      <c r="G157" s="145">
        <v>15</v>
      </c>
      <c r="H157" s="255">
        <v>15</v>
      </c>
      <c r="I157" s="347" t="s">
        <v>138</v>
      </c>
      <c r="J157" s="348" t="e">
        <f>#N/A</f>
        <v>#N/A</v>
      </c>
      <c r="K157" s="348" t="e">
        <f>#N/A</f>
        <v>#N/A</v>
      </c>
      <c r="L157" s="349"/>
      <c r="M157" s="105"/>
      <c r="N157" s="105"/>
      <c r="O157" s="105"/>
    </row>
    <row r="158" spans="1:15" ht="13.5">
      <c r="A158" s="179" t="s">
        <v>377</v>
      </c>
      <c r="B158" s="135" t="s">
        <v>378</v>
      </c>
      <c r="C158" s="726"/>
      <c r="D158" s="726"/>
      <c r="E158" s="726"/>
      <c r="F158" s="726"/>
      <c r="G158" s="145">
        <v>3</v>
      </c>
      <c r="H158" s="255"/>
      <c r="I158" s="347" t="s">
        <v>138</v>
      </c>
      <c r="J158" s="348" t="e">
        <f>#N/A</f>
        <v>#N/A</v>
      </c>
      <c r="K158" s="348" t="e">
        <f>#N/A</f>
        <v>#N/A</v>
      </c>
      <c r="L158" s="349"/>
      <c r="M158" s="105"/>
      <c r="N158" s="105"/>
      <c r="O158" s="105"/>
    </row>
    <row r="159" spans="1:15" ht="13.5">
      <c r="A159" s="179" t="s">
        <v>379</v>
      </c>
      <c r="B159" s="135" t="s">
        <v>380</v>
      </c>
      <c r="C159" s="726"/>
      <c r="D159" s="726"/>
      <c r="E159" s="726"/>
      <c r="F159" s="726"/>
      <c r="G159" s="145">
        <v>8</v>
      </c>
      <c r="H159" s="255">
        <v>9</v>
      </c>
      <c r="I159" s="347" t="s">
        <v>138</v>
      </c>
      <c r="J159" s="348" t="e">
        <f>#N/A</f>
        <v>#N/A</v>
      </c>
      <c r="K159" s="348" t="e">
        <f>#N/A</f>
        <v>#N/A</v>
      </c>
      <c r="L159" s="349"/>
      <c r="M159" s="105"/>
      <c r="N159" s="105"/>
      <c r="O159" s="105"/>
    </row>
    <row r="160" spans="1:15" ht="13.5">
      <c r="A160" s="179" t="s">
        <v>381</v>
      </c>
      <c r="B160" s="135" t="s">
        <v>382</v>
      </c>
      <c r="C160" s="726"/>
      <c r="D160" s="726"/>
      <c r="E160" s="726"/>
      <c r="F160" s="726"/>
      <c r="G160" s="145">
        <v>4</v>
      </c>
      <c r="H160" s="255">
        <v>4</v>
      </c>
      <c r="I160" s="347" t="s">
        <v>138</v>
      </c>
      <c r="J160" s="348" t="e">
        <f>#N/A</f>
        <v>#N/A</v>
      </c>
      <c r="K160" s="348" t="e">
        <f>#N/A</f>
        <v>#N/A</v>
      </c>
      <c r="L160" s="349"/>
      <c r="M160" s="105"/>
      <c r="N160" s="105"/>
      <c r="O160" s="105"/>
    </row>
    <row r="161" spans="1:15" ht="13.5">
      <c r="A161" s="179" t="s">
        <v>383</v>
      </c>
      <c r="B161" s="135" t="s">
        <v>384</v>
      </c>
      <c r="C161" s="726"/>
      <c r="D161" s="726"/>
      <c r="E161" s="726"/>
      <c r="F161" s="726"/>
      <c r="G161" s="145">
        <v>11</v>
      </c>
      <c r="H161" s="255">
        <v>18</v>
      </c>
      <c r="I161" s="347" t="s">
        <v>138</v>
      </c>
      <c r="J161" s="348" t="e">
        <f>#N/A</f>
        <v>#N/A</v>
      </c>
      <c r="K161" s="348" t="e">
        <f>#N/A</f>
        <v>#N/A</v>
      </c>
      <c r="L161" s="349"/>
      <c r="M161" s="105"/>
      <c r="N161" s="105"/>
      <c r="O161" s="105"/>
    </row>
    <row r="162" spans="1:15" ht="13.5">
      <c r="A162" s="179" t="s">
        <v>385</v>
      </c>
      <c r="B162" s="135"/>
      <c r="C162" s="726"/>
      <c r="D162" s="726"/>
      <c r="E162" s="726"/>
      <c r="F162" s="726"/>
      <c r="G162" s="137"/>
      <c r="H162" s="255">
        <v>4</v>
      </c>
      <c r="I162" s="347"/>
      <c r="J162" s="348" t="e">
        <f>#N/A</f>
        <v>#N/A</v>
      </c>
      <c r="K162" s="348" t="e">
        <f>#N/A</f>
        <v>#N/A</v>
      </c>
      <c r="L162" s="349"/>
      <c r="M162" s="105"/>
      <c r="N162" s="105"/>
      <c r="O162" s="105"/>
    </row>
    <row r="163" spans="1:15" ht="13.5">
      <c r="A163" s="179" t="s">
        <v>386</v>
      </c>
      <c r="B163" s="135" t="s">
        <v>387</v>
      </c>
      <c r="C163" s="726"/>
      <c r="D163" s="726"/>
      <c r="E163" s="726"/>
      <c r="F163" s="726"/>
      <c r="G163" s="278"/>
      <c r="H163" s="255"/>
      <c r="I163" s="347"/>
      <c r="J163" s="348" t="e">
        <f>#N/A</f>
        <v>#N/A</v>
      </c>
      <c r="K163" s="348" t="e">
        <f>#N/A</f>
        <v>#N/A</v>
      </c>
      <c r="L163" s="349"/>
      <c r="M163" s="105"/>
      <c r="N163" s="105"/>
      <c r="O163" s="105"/>
    </row>
    <row r="164" spans="1:15" ht="13.5">
      <c r="A164" s="179" t="s">
        <v>388</v>
      </c>
      <c r="B164" s="135" t="s">
        <v>389</v>
      </c>
      <c r="C164" s="726"/>
      <c r="D164" s="726"/>
      <c r="E164" s="726"/>
      <c r="F164" s="726"/>
      <c r="G164" s="145">
        <v>10</v>
      </c>
      <c r="H164" s="255"/>
      <c r="I164" s="347" t="s">
        <v>138</v>
      </c>
      <c r="J164" s="348" t="e">
        <f>#N/A</f>
        <v>#N/A</v>
      </c>
      <c r="K164" s="348" t="e">
        <f>#N/A</f>
        <v>#N/A</v>
      </c>
      <c r="L164" s="349"/>
      <c r="M164" s="105"/>
      <c r="N164" s="105"/>
      <c r="O164" s="105"/>
    </row>
    <row r="165" spans="1:15" ht="13.5">
      <c r="A165" s="179" t="s">
        <v>390</v>
      </c>
      <c r="B165" s="135" t="s">
        <v>391</v>
      </c>
      <c r="C165" s="726"/>
      <c r="D165" s="726"/>
      <c r="E165" s="726"/>
      <c r="F165" s="726"/>
      <c r="G165" s="145">
        <v>8</v>
      </c>
      <c r="H165" s="255">
        <v>22</v>
      </c>
      <c r="I165" s="347" t="s">
        <v>138</v>
      </c>
      <c r="J165" s="348" t="e">
        <f>#N/A</f>
        <v>#N/A</v>
      </c>
      <c r="K165" s="348" t="e">
        <f>#N/A</f>
        <v>#N/A</v>
      </c>
      <c r="L165" s="349"/>
      <c r="M165" s="105"/>
      <c r="N165" s="105"/>
      <c r="O165" s="105"/>
    </row>
    <row r="166" spans="1:15" ht="13.5">
      <c r="A166" s="179" t="s">
        <v>489</v>
      </c>
      <c r="B166" s="135" t="s">
        <v>490</v>
      </c>
      <c r="C166" s="727"/>
      <c r="D166" s="727"/>
      <c r="E166" s="727"/>
      <c r="F166" s="727"/>
      <c r="G166" s="145">
        <v>4</v>
      </c>
      <c r="H166" s="255">
        <v>4</v>
      </c>
      <c r="I166" s="347" t="s">
        <v>138</v>
      </c>
      <c r="J166" s="348" t="e">
        <f>#N/A</f>
        <v>#N/A</v>
      </c>
      <c r="K166" s="348" t="e">
        <f>#N/A</f>
        <v>#N/A</v>
      </c>
      <c r="L166" s="349"/>
      <c r="M166" s="105"/>
      <c r="N166" s="105"/>
      <c r="O166" s="105"/>
    </row>
    <row r="167" spans="1:15" ht="12">
      <c r="A167" s="131"/>
      <c r="B167" s="184" t="s">
        <v>330</v>
      </c>
      <c r="C167" s="148">
        <f>SUM(C130:C165)</f>
        <v>361</v>
      </c>
      <c r="D167" s="148">
        <f>SUM(D130:D165)</f>
        <v>301</v>
      </c>
      <c r="E167" s="148">
        <f>SUM(E130:E165)</f>
        <v>323</v>
      </c>
      <c r="F167" s="148">
        <f>SUM(F130:F165)</f>
        <v>234</v>
      </c>
      <c r="G167" s="148">
        <f>SUM(G130:G166)</f>
        <v>124</v>
      </c>
      <c r="H167" s="148">
        <f>SUM(H130:H166)</f>
        <v>122</v>
      </c>
      <c r="I167" s="361"/>
      <c r="J167" s="348" t="e">
        <f>#N/A</f>
        <v>#N/A</v>
      </c>
      <c r="K167" s="348" t="e">
        <f>#N/A</f>
        <v>#N/A</v>
      </c>
      <c r="L167" s="349"/>
      <c r="M167" s="105"/>
      <c r="N167" s="105"/>
      <c r="O167" s="105"/>
    </row>
    <row r="168" spans="1:15" ht="12">
      <c r="A168" s="103"/>
      <c r="B168" s="149"/>
      <c r="C168" s="297"/>
      <c r="D168" s="297"/>
      <c r="E168" s="297"/>
      <c r="F168" s="297"/>
      <c r="G168" s="168"/>
      <c r="H168" s="298"/>
      <c r="I168" s="359"/>
      <c r="J168" s="348" t="e">
        <f>#N/A</f>
        <v>#N/A</v>
      </c>
      <c r="K168" s="348" t="e">
        <f>#N/A</f>
        <v>#N/A</v>
      </c>
      <c r="L168" s="349"/>
      <c r="M168" s="105"/>
      <c r="N168" s="105"/>
      <c r="O168" s="105"/>
    </row>
    <row r="169" spans="1:15" ht="15" customHeight="1">
      <c r="A169" s="735" t="s">
        <v>392</v>
      </c>
      <c r="B169" s="736"/>
      <c r="C169" s="332" t="s">
        <v>87</v>
      </c>
      <c r="D169" s="332" t="s">
        <v>88</v>
      </c>
      <c r="E169" s="332" t="s">
        <v>89</v>
      </c>
      <c r="F169" s="332" t="s">
        <v>90</v>
      </c>
      <c r="G169" s="332" t="s">
        <v>17</v>
      </c>
      <c r="H169" s="245" t="s">
        <v>134</v>
      </c>
      <c r="I169" s="362"/>
      <c r="J169" s="348" t="e">
        <f>#N/A</f>
        <v>#N/A</v>
      </c>
      <c r="K169" s="348" t="e">
        <f>#N/A</f>
        <v>#N/A</v>
      </c>
      <c r="L169" s="349"/>
      <c r="M169" s="105"/>
      <c r="N169" s="105"/>
      <c r="O169" s="105"/>
    </row>
    <row r="170" spans="1:15" ht="15" customHeight="1">
      <c r="A170" s="108" t="s">
        <v>393</v>
      </c>
      <c r="B170" s="135" t="s">
        <v>394</v>
      </c>
      <c r="C170" s="189">
        <v>4</v>
      </c>
      <c r="D170" s="146">
        <v>0</v>
      </c>
      <c r="E170" s="190">
        <v>3</v>
      </c>
      <c r="F170" s="145">
        <v>4</v>
      </c>
      <c r="G170" s="278"/>
      <c r="H170" s="285"/>
      <c r="I170" s="362"/>
      <c r="J170" s="348" t="e">
        <f>#N/A</f>
        <v>#N/A</v>
      </c>
      <c r="K170" s="348" t="e">
        <f>#N/A</f>
        <v>#N/A</v>
      </c>
      <c r="L170" s="349"/>
      <c r="M170" s="105"/>
      <c r="N170" s="105"/>
      <c r="O170" s="105"/>
    </row>
    <row r="171" spans="1:15" ht="12.75" customHeight="1">
      <c r="A171" s="108" t="s">
        <v>395</v>
      </c>
      <c r="B171" s="135"/>
      <c r="C171" s="189">
        <v>10</v>
      </c>
      <c r="D171" s="145">
        <v>10</v>
      </c>
      <c r="E171" s="190">
        <v>16</v>
      </c>
      <c r="F171" s="145">
        <v>16</v>
      </c>
      <c r="G171" s="278"/>
      <c r="H171" s="288">
        <v>5</v>
      </c>
      <c r="I171" s="362"/>
      <c r="J171" s="348" t="e">
        <f>#N/A</f>
        <v>#N/A</v>
      </c>
      <c r="K171" s="348" t="e">
        <f>#N/A</f>
        <v>#N/A</v>
      </c>
      <c r="L171" s="349"/>
      <c r="M171" s="105"/>
      <c r="N171" s="105"/>
      <c r="O171" s="105"/>
    </row>
    <row r="172" spans="1:15" ht="12.75" customHeight="1">
      <c r="A172" s="108" t="s">
        <v>396</v>
      </c>
      <c r="B172" s="135"/>
      <c r="C172" s="189">
        <v>13</v>
      </c>
      <c r="D172" s="145">
        <v>13</v>
      </c>
      <c r="E172" s="190">
        <v>17</v>
      </c>
      <c r="F172" s="145">
        <v>17</v>
      </c>
      <c r="G172" s="278"/>
      <c r="H172" s="286"/>
      <c r="I172" s="362"/>
      <c r="J172" s="348" t="e">
        <f>#N/A</f>
        <v>#N/A</v>
      </c>
      <c r="K172" s="348" t="e">
        <f>#N/A</f>
        <v>#N/A</v>
      </c>
      <c r="L172" s="349"/>
      <c r="M172" s="105"/>
      <c r="N172" s="105"/>
      <c r="O172" s="105"/>
    </row>
    <row r="173" spans="1:15" ht="12.75" customHeight="1">
      <c r="A173" s="108" t="s">
        <v>397</v>
      </c>
      <c r="B173" s="135" t="s">
        <v>398</v>
      </c>
      <c r="C173" s="189">
        <v>18</v>
      </c>
      <c r="D173" s="145">
        <v>5</v>
      </c>
      <c r="E173" s="190">
        <v>12</v>
      </c>
      <c r="F173" s="145">
        <v>10</v>
      </c>
      <c r="G173" s="278"/>
      <c r="H173" s="288">
        <v>8</v>
      </c>
      <c r="I173" s="362"/>
      <c r="J173" s="348" t="e">
        <f>#N/A</f>
        <v>#N/A</v>
      </c>
      <c r="K173" s="348" t="e">
        <f>#N/A</f>
        <v>#N/A</v>
      </c>
      <c r="L173" s="349"/>
      <c r="M173" s="105"/>
      <c r="N173" s="105"/>
      <c r="O173" s="105"/>
    </row>
    <row r="174" spans="1:15" ht="12.75" customHeight="1">
      <c r="A174" s="108" t="s">
        <v>399</v>
      </c>
      <c r="B174" s="135" t="s">
        <v>400</v>
      </c>
      <c r="C174" s="189">
        <v>12</v>
      </c>
      <c r="D174" s="145">
        <v>22</v>
      </c>
      <c r="E174" s="190">
        <v>15</v>
      </c>
      <c r="F174" s="145">
        <v>8</v>
      </c>
      <c r="G174" s="278"/>
      <c r="H174" s="286"/>
      <c r="I174" s="362"/>
      <c r="J174" s="348" t="e">
        <f>#N/A</f>
        <v>#N/A</v>
      </c>
      <c r="K174" s="348" t="e">
        <f>#N/A</f>
        <v>#N/A</v>
      </c>
      <c r="L174" s="349"/>
      <c r="M174" s="105"/>
      <c r="N174" s="105"/>
      <c r="O174" s="105"/>
    </row>
    <row r="175" spans="1:15" ht="12.75" customHeight="1">
      <c r="A175" s="108" t="s">
        <v>401</v>
      </c>
      <c r="B175" s="135" t="s">
        <v>402</v>
      </c>
      <c r="C175" s="145">
        <v>1</v>
      </c>
      <c r="D175" s="145">
        <v>12</v>
      </c>
      <c r="E175" s="145"/>
      <c r="F175" s="146"/>
      <c r="G175" s="278"/>
      <c r="H175" s="286"/>
      <c r="I175" s="362"/>
      <c r="J175" s="348" t="e">
        <f>#N/A</f>
        <v>#N/A</v>
      </c>
      <c r="K175" s="348" t="e">
        <f>#N/A</f>
        <v>#N/A</v>
      </c>
      <c r="L175" s="349"/>
      <c r="M175" s="105"/>
      <c r="N175" s="105"/>
      <c r="O175" s="105"/>
    </row>
    <row r="176" spans="1:15" ht="12.75" customHeight="1">
      <c r="A176" s="108" t="s">
        <v>403</v>
      </c>
      <c r="B176" s="135" t="s">
        <v>404</v>
      </c>
      <c r="C176" s="145">
        <v>7</v>
      </c>
      <c r="D176" s="145">
        <v>3</v>
      </c>
      <c r="E176" s="145">
        <v>4</v>
      </c>
      <c r="F176" s="145">
        <v>5</v>
      </c>
      <c r="G176" s="278"/>
      <c r="H176" s="286"/>
      <c r="I176" s="362"/>
      <c r="J176" s="348" t="e">
        <f>#N/A</f>
        <v>#N/A</v>
      </c>
      <c r="K176" s="348" t="e">
        <f>#N/A</f>
        <v>#N/A</v>
      </c>
      <c r="L176" s="349"/>
      <c r="M176" s="105"/>
      <c r="N176" s="105"/>
      <c r="O176" s="105"/>
    </row>
    <row r="177" spans="1:15" ht="12.75" customHeight="1">
      <c r="A177" s="108" t="s">
        <v>405</v>
      </c>
      <c r="B177" s="135" t="s">
        <v>406</v>
      </c>
      <c r="C177" s="145">
        <v>15</v>
      </c>
      <c r="D177" s="145">
        <v>15</v>
      </c>
      <c r="E177" s="145">
        <v>15</v>
      </c>
      <c r="F177" s="145">
        <v>15</v>
      </c>
      <c r="G177" s="278"/>
      <c r="H177" s="286"/>
      <c r="I177" s="362"/>
      <c r="J177" s="348" t="e">
        <f>#N/A</f>
        <v>#N/A</v>
      </c>
      <c r="K177" s="348" t="e">
        <f>#N/A</f>
        <v>#N/A</v>
      </c>
      <c r="L177" s="349"/>
      <c r="M177" s="105"/>
      <c r="N177" s="105"/>
      <c r="O177" s="105"/>
    </row>
    <row r="178" spans="1:15" ht="12.75" customHeight="1">
      <c r="A178" s="108" t="s">
        <v>407</v>
      </c>
      <c r="B178" s="135" t="s">
        <v>408</v>
      </c>
      <c r="C178" s="145">
        <v>8</v>
      </c>
      <c r="D178" s="145">
        <v>8</v>
      </c>
      <c r="E178" s="145">
        <v>8</v>
      </c>
      <c r="F178" s="145">
        <v>3</v>
      </c>
      <c r="G178" s="278"/>
      <c r="H178" s="286"/>
      <c r="I178" s="362"/>
      <c r="J178" s="348" t="e">
        <f>#N/A</f>
        <v>#N/A</v>
      </c>
      <c r="K178" s="348" t="e">
        <f>#N/A</f>
        <v>#N/A</v>
      </c>
      <c r="L178" s="349"/>
      <c r="M178" s="105"/>
      <c r="N178" s="105"/>
      <c r="O178" s="105"/>
    </row>
    <row r="179" spans="1:15" ht="12.75" customHeight="1">
      <c r="A179" s="108" t="s">
        <v>409</v>
      </c>
      <c r="B179" s="135" t="s">
        <v>410</v>
      </c>
      <c r="C179" s="145">
        <v>15</v>
      </c>
      <c r="D179" s="145">
        <v>8</v>
      </c>
      <c r="E179" s="145">
        <v>15</v>
      </c>
      <c r="F179" s="145">
        <v>8</v>
      </c>
      <c r="G179" s="278"/>
      <c r="H179" s="286"/>
      <c r="I179" s="362"/>
      <c r="J179" s="348" t="e">
        <f>#N/A</f>
        <v>#N/A</v>
      </c>
      <c r="K179" s="348" t="e">
        <f>#N/A</f>
        <v>#N/A</v>
      </c>
      <c r="L179" s="349"/>
      <c r="M179" s="105"/>
      <c r="N179" s="105"/>
      <c r="O179" s="105"/>
    </row>
    <row r="180" spans="1:15" ht="12.75" customHeight="1">
      <c r="A180" s="108" t="s">
        <v>411</v>
      </c>
      <c r="B180" s="135" t="s">
        <v>412</v>
      </c>
      <c r="C180" s="145">
        <v>8</v>
      </c>
      <c r="D180" s="145">
        <v>12</v>
      </c>
      <c r="E180" s="145">
        <v>8</v>
      </c>
      <c r="F180" s="145">
        <v>8</v>
      </c>
      <c r="G180" s="278"/>
      <c r="H180" s="286"/>
      <c r="I180" s="362"/>
      <c r="J180" s="348" t="e">
        <f>#N/A</f>
        <v>#N/A</v>
      </c>
      <c r="K180" s="348" t="e">
        <f>#N/A</f>
        <v>#N/A</v>
      </c>
      <c r="L180" s="349"/>
      <c r="M180" s="105"/>
      <c r="N180" s="105"/>
      <c r="O180" s="105"/>
    </row>
    <row r="181" spans="1:15" ht="12.75" customHeight="1">
      <c r="A181" s="108" t="s">
        <v>321</v>
      </c>
      <c r="B181" s="124" t="s">
        <v>322</v>
      </c>
      <c r="C181" s="189">
        <v>22</v>
      </c>
      <c r="D181" s="145">
        <v>14</v>
      </c>
      <c r="E181" s="190">
        <v>22</v>
      </c>
      <c r="F181" s="145">
        <v>12</v>
      </c>
      <c r="G181" s="145">
        <v>5</v>
      </c>
      <c r="H181" s="286"/>
      <c r="I181" s="363" t="s">
        <v>138</v>
      </c>
      <c r="J181" s="348" t="e">
        <f>#N/A</f>
        <v>#N/A</v>
      </c>
      <c r="K181" s="348" t="e">
        <f>#N/A</f>
        <v>#N/A</v>
      </c>
      <c r="L181" s="349"/>
      <c r="M181" s="105"/>
      <c r="N181" s="105"/>
      <c r="O181" s="105"/>
    </row>
    <row r="182" spans="1:15" ht="12.75" customHeight="1">
      <c r="A182" s="108" t="s">
        <v>413</v>
      </c>
      <c r="B182" s="124" t="s">
        <v>414</v>
      </c>
      <c r="C182" s="189">
        <v>8</v>
      </c>
      <c r="D182" s="145">
        <v>12</v>
      </c>
      <c r="E182" s="190">
        <v>6</v>
      </c>
      <c r="F182" s="137"/>
      <c r="G182" s="278"/>
      <c r="H182" s="287"/>
      <c r="I182" s="362"/>
      <c r="J182" s="348" t="e">
        <f>#N/A</f>
        <v>#N/A</v>
      </c>
      <c r="K182" s="348" t="e">
        <f>#N/A</f>
        <v>#N/A</v>
      </c>
      <c r="L182" s="349"/>
      <c r="M182" s="105"/>
      <c r="N182" s="105"/>
      <c r="O182" s="105"/>
    </row>
    <row r="183" spans="1:15" ht="12">
      <c r="A183" s="188"/>
      <c r="B183" s="184" t="s">
        <v>330</v>
      </c>
      <c r="C183" s="148" t="e">
        <f>#N/A</f>
        <v>#N/A</v>
      </c>
      <c r="D183" s="148" t="e">
        <f>#N/A</f>
        <v>#N/A</v>
      </c>
      <c r="E183" s="148" t="e">
        <f>#N/A</f>
        <v>#N/A</v>
      </c>
      <c r="F183" s="148" t="e">
        <f>#N/A</f>
        <v>#N/A</v>
      </c>
      <c r="G183" s="148" t="e">
        <f>#N/A</f>
        <v>#N/A</v>
      </c>
      <c r="H183" s="148" t="e">
        <f>#N/A</f>
        <v>#N/A</v>
      </c>
      <c r="I183" s="364"/>
      <c r="J183" s="348" t="e">
        <f>#N/A</f>
        <v>#N/A</v>
      </c>
      <c r="K183" s="348" t="e">
        <f>#N/A</f>
        <v>#N/A</v>
      </c>
      <c r="L183" s="349"/>
      <c r="M183" s="105"/>
      <c r="N183" s="105"/>
      <c r="O183" s="105"/>
    </row>
    <row r="184" spans="1:15" ht="15">
      <c r="A184" s="713" t="s">
        <v>415</v>
      </c>
      <c r="B184" s="714"/>
      <c r="C184" s="151"/>
      <c r="D184" s="278"/>
      <c r="E184" s="156"/>
      <c r="F184" s="278"/>
      <c r="G184" s="110"/>
      <c r="H184" s="295"/>
      <c r="I184" s="362"/>
      <c r="J184" s="348" t="e">
        <f>#N/A</f>
        <v>#N/A</v>
      </c>
      <c r="K184" s="348" t="e">
        <f>#N/A</f>
        <v>#N/A</v>
      </c>
      <c r="L184" s="303"/>
      <c r="M184" s="105"/>
      <c r="N184" s="105"/>
      <c r="O184" s="105"/>
    </row>
    <row r="185" spans="1:15" ht="13.5">
      <c r="A185" s="108" t="s">
        <v>416</v>
      </c>
      <c r="B185" s="124" t="s">
        <v>417</v>
      </c>
      <c r="C185" s="225">
        <v>40</v>
      </c>
      <c r="D185" s="218">
        <v>35</v>
      </c>
      <c r="E185" s="226">
        <v>35</v>
      </c>
      <c r="F185" s="218">
        <v>25</v>
      </c>
      <c r="G185" s="110"/>
      <c r="H185" s="285"/>
      <c r="I185" s="365"/>
      <c r="J185" s="348" t="e">
        <f>#N/A</f>
        <v>#N/A</v>
      </c>
      <c r="K185" s="348" t="e">
        <f>#N/A</f>
        <v>#N/A</v>
      </c>
      <c r="L185" s="349"/>
      <c r="M185" s="105"/>
      <c r="N185" s="105"/>
      <c r="O185" s="105"/>
    </row>
    <row r="186" spans="1:15" ht="13.5">
      <c r="A186" s="108" t="s">
        <v>418</v>
      </c>
      <c r="B186" s="124" t="s">
        <v>419</v>
      </c>
      <c r="C186" s="225">
        <v>40</v>
      </c>
      <c r="D186" s="218">
        <v>20</v>
      </c>
      <c r="E186" s="226">
        <v>40</v>
      </c>
      <c r="F186" s="218">
        <v>20</v>
      </c>
      <c r="G186" s="110"/>
      <c r="H186" s="286"/>
      <c r="I186" s="365"/>
      <c r="J186" s="348" t="e">
        <f>#N/A</f>
        <v>#N/A</v>
      </c>
      <c r="K186" s="348" t="e">
        <f>#N/A</f>
        <v>#N/A</v>
      </c>
      <c r="L186" s="349"/>
      <c r="M186" s="116"/>
      <c r="N186" s="116"/>
      <c r="O186" s="116"/>
    </row>
    <row r="187" spans="1:15" ht="12.75" customHeight="1">
      <c r="A187" s="108" t="s">
        <v>420</v>
      </c>
      <c r="B187" s="124" t="s">
        <v>421</v>
      </c>
      <c r="C187" s="225">
        <v>15</v>
      </c>
      <c r="D187" s="218">
        <v>15</v>
      </c>
      <c r="E187" s="226">
        <v>15</v>
      </c>
      <c r="F187" s="218"/>
      <c r="G187" s="110"/>
      <c r="H187" s="286"/>
      <c r="I187" s="365"/>
      <c r="J187" s="348" t="e">
        <f>#N/A</f>
        <v>#N/A</v>
      </c>
      <c r="K187" s="348" t="e">
        <f>#N/A</f>
        <v>#N/A</v>
      </c>
      <c r="L187" s="349"/>
      <c r="M187" s="105"/>
      <c r="N187" s="105"/>
      <c r="O187" s="105"/>
    </row>
    <row r="188" spans="1:15" ht="12.75" customHeight="1">
      <c r="A188" s="108" t="s">
        <v>422</v>
      </c>
      <c r="B188" s="124" t="s">
        <v>423</v>
      </c>
      <c r="C188" s="225">
        <v>15</v>
      </c>
      <c r="D188" s="218">
        <v>10</v>
      </c>
      <c r="E188" s="226">
        <v>30</v>
      </c>
      <c r="F188" s="218">
        <v>10</v>
      </c>
      <c r="G188" s="278"/>
      <c r="H188" s="288">
        <v>10</v>
      </c>
      <c r="I188" s="365"/>
      <c r="J188" s="348" t="e">
        <f>#N/A</f>
        <v>#N/A</v>
      </c>
      <c r="K188" s="348" t="e">
        <f>#N/A</f>
        <v>#N/A</v>
      </c>
      <c r="L188" s="349"/>
      <c r="M188" s="105"/>
      <c r="N188" s="105"/>
      <c r="O188" s="105"/>
    </row>
    <row r="189" spans="1:15" ht="12.75" customHeight="1">
      <c r="A189" s="108" t="s">
        <v>424</v>
      </c>
      <c r="B189" s="124" t="s">
        <v>425</v>
      </c>
      <c r="C189" s="225">
        <v>25</v>
      </c>
      <c r="D189" s="218">
        <v>6</v>
      </c>
      <c r="E189" s="226">
        <v>27</v>
      </c>
      <c r="F189" s="218">
        <v>25</v>
      </c>
      <c r="G189" s="110"/>
      <c r="H189" s="286"/>
      <c r="I189" s="365"/>
      <c r="J189" s="348" t="e">
        <f>#N/A</f>
        <v>#N/A</v>
      </c>
      <c r="K189" s="348" t="e">
        <f>#N/A</f>
        <v>#N/A</v>
      </c>
      <c r="L189" s="349"/>
      <c r="M189" s="105"/>
      <c r="N189" s="105"/>
      <c r="O189" s="105"/>
    </row>
    <row r="190" spans="1:15" ht="12.75" customHeight="1">
      <c r="A190" s="144" t="s">
        <v>426</v>
      </c>
      <c r="B190" s="124" t="s">
        <v>427</v>
      </c>
      <c r="C190" s="225">
        <v>5</v>
      </c>
      <c r="D190" s="218">
        <v>14</v>
      </c>
      <c r="E190" s="226">
        <v>5</v>
      </c>
      <c r="F190" s="193"/>
      <c r="G190" s="278"/>
      <c r="H190" s="286"/>
      <c r="I190" s="365"/>
      <c r="J190" s="348" t="e">
        <f>#N/A</f>
        <v>#N/A</v>
      </c>
      <c r="K190" s="348" t="e">
        <f>#N/A</f>
        <v>#N/A</v>
      </c>
      <c r="L190" s="349"/>
      <c r="M190" s="105"/>
      <c r="N190" s="105"/>
      <c r="O190" s="105"/>
    </row>
    <row r="191" spans="1:15" ht="12.75" customHeight="1">
      <c r="A191" s="144" t="s">
        <v>428</v>
      </c>
      <c r="B191" s="135" t="s">
        <v>429</v>
      </c>
      <c r="C191" s="225">
        <v>8</v>
      </c>
      <c r="D191" s="218">
        <v>6</v>
      </c>
      <c r="E191" s="226">
        <v>8</v>
      </c>
      <c r="F191" s="218">
        <v>12</v>
      </c>
      <c r="G191" s="110"/>
      <c r="H191" s="288">
        <v>8</v>
      </c>
      <c r="I191" s="365"/>
      <c r="J191" s="348" t="e">
        <f>#N/A</f>
        <v>#N/A</v>
      </c>
      <c r="K191" s="348" t="e">
        <f>#N/A</f>
        <v>#N/A</v>
      </c>
      <c r="L191" s="349"/>
      <c r="M191" s="105"/>
      <c r="N191" s="105"/>
      <c r="O191" s="105"/>
    </row>
    <row r="192" spans="1:15" ht="12.75" customHeight="1">
      <c r="A192" s="144" t="s">
        <v>310</v>
      </c>
      <c r="B192" s="223" t="s">
        <v>311</v>
      </c>
      <c r="C192" s="145">
        <v>6</v>
      </c>
      <c r="D192" s="145">
        <v>6</v>
      </c>
      <c r="E192" s="145">
        <v>9</v>
      </c>
      <c r="F192" s="145">
        <v>22</v>
      </c>
      <c r="G192" s="145">
        <v>7</v>
      </c>
      <c r="H192" s="286"/>
      <c r="I192" s="355" t="s">
        <v>138</v>
      </c>
      <c r="J192" s="348" t="e">
        <f>#N/A</f>
        <v>#N/A</v>
      </c>
      <c r="K192" s="348" t="e">
        <f>#N/A</f>
        <v>#N/A</v>
      </c>
      <c r="L192" s="303"/>
      <c r="M192" s="105"/>
      <c r="N192" s="105"/>
      <c r="O192" s="105"/>
    </row>
    <row r="193" spans="1:15" ht="12.75" customHeight="1">
      <c r="A193" s="144" t="s">
        <v>508</v>
      </c>
      <c r="B193" s="223" t="s">
        <v>509</v>
      </c>
      <c r="C193" s="189">
        <v>15</v>
      </c>
      <c r="D193" s="145">
        <v>10</v>
      </c>
      <c r="E193" s="190">
        <v>15</v>
      </c>
      <c r="F193" s="145">
        <v>15</v>
      </c>
      <c r="G193" s="289"/>
      <c r="H193" s="286"/>
      <c r="I193" s="355"/>
      <c r="J193" s="348"/>
      <c r="K193" s="348"/>
      <c r="L193" s="303"/>
      <c r="M193" s="105"/>
      <c r="N193" s="105"/>
      <c r="O193" s="105"/>
    </row>
    <row r="194" spans="1:15" ht="12.75" customHeight="1">
      <c r="A194" s="144" t="s">
        <v>308</v>
      </c>
      <c r="B194" s="223" t="s">
        <v>309</v>
      </c>
      <c r="C194" s="189">
        <v>12</v>
      </c>
      <c r="D194" s="145">
        <v>45</v>
      </c>
      <c r="E194" s="190">
        <v>20</v>
      </c>
      <c r="F194" s="145">
        <v>23</v>
      </c>
      <c r="G194" s="217">
        <v>7</v>
      </c>
      <c r="H194" s="288">
        <v>3</v>
      </c>
      <c r="I194" s="355" t="s">
        <v>138</v>
      </c>
      <c r="J194" s="348" t="e">
        <f>#N/A</f>
        <v>#N/A</v>
      </c>
      <c r="K194" s="348" t="e">
        <f>#N/A</f>
        <v>#N/A</v>
      </c>
      <c r="L194" s="303"/>
      <c r="M194" s="105"/>
      <c r="N194" s="105"/>
      <c r="O194" s="105"/>
    </row>
    <row r="195" spans="1:15" s="143" customFormat="1" ht="12.75" customHeight="1">
      <c r="A195" s="108" t="s">
        <v>430</v>
      </c>
      <c r="B195" s="135" t="s">
        <v>431</v>
      </c>
      <c r="C195" s="145">
        <v>30</v>
      </c>
      <c r="D195" s="145">
        <v>36</v>
      </c>
      <c r="E195" s="145">
        <v>28</v>
      </c>
      <c r="F195" s="145">
        <v>4</v>
      </c>
      <c r="G195" s="110"/>
      <c r="H195" s="286"/>
      <c r="I195" s="365"/>
      <c r="J195" s="348" t="e">
        <f>#N/A</f>
        <v>#N/A</v>
      </c>
      <c r="K195" s="348" t="e">
        <f>#N/A</f>
        <v>#N/A</v>
      </c>
      <c r="L195" s="349"/>
      <c r="M195" s="118"/>
      <c r="N195" s="118"/>
      <c r="O195" s="118"/>
    </row>
    <row r="196" spans="1:15" s="143" customFormat="1" ht="12.75" customHeight="1">
      <c r="A196" s="108" t="s">
        <v>432</v>
      </c>
      <c r="B196" s="124" t="s">
        <v>433</v>
      </c>
      <c r="C196" s="225">
        <v>12</v>
      </c>
      <c r="D196" s="218">
        <v>12</v>
      </c>
      <c r="E196" s="226">
        <v>12</v>
      </c>
      <c r="F196" s="193"/>
      <c r="G196" s="110"/>
      <c r="H196" s="286"/>
      <c r="I196" s="365"/>
      <c r="J196" s="348" t="e">
        <f>#N/A</f>
        <v>#N/A</v>
      </c>
      <c r="K196" s="348" t="e">
        <f>#N/A</f>
        <v>#N/A</v>
      </c>
      <c r="L196" s="349"/>
      <c r="M196" s="118"/>
      <c r="N196" s="118"/>
      <c r="O196" s="118"/>
    </row>
    <row r="197" spans="1:15" ht="12.75" customHeight="1">
      <c r="A197" s="108" t="s">
        <v>434</v>
      </c>
      <c r="B197" s="124" t="s">
        <v>435</v>
      </c>
      <c r="C197" s="218">
        <v>20</v>
      </c>
      <c r="D197" s="218">
        <v>10</v>
      </c>
      <c r="E197" s="218">
        <v>20</v>
      </c>
      <c r="F197" s="218">
        <v>10</v>
      </c>
      <c r="G197" s="110"/>
      <c r="H197" s="288">
        <v>5</v>
      </c>
      <c r="I197" s="365"/>
      <c r="J197" s="348" t="e">
        <f>#N/A</f>
        <v>#N/A</v>
      </c>
      <c r="K197" s="348" t="e">
        <f>#N/A</f>
        <v>#N/A</v>
      </c>
      <c r="L197" s="349"/>
      <c r="M197" s="105"/>
      <c r="N197" s="105"/>
      <c r="O197" s="105"/>
    </row>
    <row r="198" spans="1:15" ht="12.75" customHeight="1">
      <c r="A198" s="108" t="s">
        <v>436</v>
      </c>
      <c r="B198" s="124" t="s">
        <v>437</v>
      </c>
      <c r="C198" s="218">
        <v>10</v>
      </c>
      <c r="D198" s="218">
        <v>10</v>
      </c>
      <c r="E198" s="218"/>
      <c r="F198" s="218">
        <v>10</v>
      </c>
      <c r="G198" s="218">
        <v>5</v>
      </c>
      <c r="H198" s="286"/>
      <c r="I198" s="363" t="s">
        <v>135</v>
      </c>
      <c r="J198" s="348" t="e">
        <f>#N/A</f>
        <v>#N/A</v>
      </c>
      <c r="K198" s="348" t="e">
        <f>#N/A</f>
        <v>#N/A</v>
      </c>
      <c r="L198" s="349"/>
      <c r="M198" s="105"/>
      <c r="N198" s="105"/>
      <c r="O198" s="105"/>
    </row>
    <row r="199" spans="1:15" ht="12.75" customHeight="1">
      <c r="A199" s="108" t="s">
        <v>438</v>
      </c>
      <c r="B199" s="124" t="s">
        <v>437</v>
      </c>
      <c r="C199" s="145">
        <v>25</v>
      </c>
      <c r="D199" s="145">
        <v>20</v>
      </c>
      <c r="E199" s="145">
        <v>35</v>
      </c>
      <c r="F199" s="220">
        <v>10</v>
      </c>
      <c r="G199" s="218">
        <v>5</v>
      </c>
      <c r="H199" s="286"/>
      <c r="I199" s="363" t="s">
        <v>135</v>
      </c>
      <c r="J199" s="348" t="e">
        <f>#N/A</f>
        <v>#N/A</v>
      </c>
      <c r="K199" s="348" t="e">
        <f>#N/A</f>
        <v>#N/A</v>
      </c>
      <c r="L199" s="349"/>
      <c r="M199" s="105"/>
      <c r="N199" s="105"/>
      <c r="O199" s="105"/>
    </row>
    <row r="200" spans="1:15" ht="12.75" customHeight="1">
      <c r="A200" s="108" t="s">
        <v>312</v>
      </c>
      <c r="B200" s="124" t="s">
        <v>313</v>
      </c>
      <c r="C200" s="218">
        <v>40</v>
      </c>
      <c r="D200" s="218">
        <v>20</v>
      </c>
      <c r="E200" s="218">
        <v>40</v>
      </c>
      <c r="F200" s="218">
        <v>40</v>
      </c>
      <c r="G200" s="96">
        <v>25</v>
      </c>
      <c r="H200" s="288">
        <v>10</v>
      </c>
      <c r="I200" s="363" t="s">
        <v>138</v>
      </c>
      <c r="J200" s="348" t="e">
        <f>#N/A</f>
        <v>#N/A</v>
      </c>
      <c r="K200" s="348" t="e">
        <f>#N/A</f>
        <v>#N/A</v>
      </c>
      <c r="L200" s="349"/>
      <c r="M200" s="105"/>
      <c r="N200" s="105"/>
      <c r="O200" s="105"/>
    </row>
    <row r="201" spans="1:15" ht="12.75" customHeight="1">
      <c r="A201" s="108" t="s">
        <v>439</v>
      </c>
      <c r="B201" s="124" t="s">
        <v>440</v>
      </c>
      <c r="C201" s="218">
        <v>20</v>
      </c>
      <c r="D201" s="218">
        <v>10</v>
      </c>
      <c r="E201" s="218">
        <v>20</v>
      </c>
      <c r="F201" s="218">
        <v>10</v>
      </c>
      <c r="G201" s="194"/>
      <c r="H201" s="288">
        <v>10</v>
      </c>
      <c r="I201" s="365"/>
      <c r="J201" s="348" t="e">
        <f>#N/A</f>
        <v>#N/A</v>
      </c>
      <c r="K201" s="348" t="e">
        <f>#N/A</f>
        <v>#N/A</v>
      </c>
      <c r="L201" s="349"/>
      <c r="M201" s="105"/>
      <c r="N201" s="105"/>
      <c r="O201" s="105"/>
    </row>
    <row r="202" spans="1:15" ht="12.75" customHeight="1">
      <c r="A202" s="108" t="s">
        <v>506</v>
      </c>
      <c r="B202" s="124" t="s">
        <v>507</v>
      </c>
      <c r="C202" s="218">
        <v>10</v>
      </c>
      <c r="D202" s="218">
        <v>10</v>
      </c>
      <c r="E202" s="218">
        <v>10</v>
      </c>
      <c r="F202" s="218">
        <v>10</v>
      </c>
      <c r="G202" s="194"/>
      <c r="H202" s="286"/>
      <c r="I202" s="365"/>
      <c r="J202" s="348"/>
      <c r="K202" s="348"/>
      <c r="L202" s="349"/>
      <c r="M202" s="105"/>
      <c r="N202" s="105"/>
      <c r="O202" s="105"/>
    </row>
    <row r="203" spans="1:15" ht="12.75" customHeight="1">
      <c r="A203" s="108" t="s">
        <v>441</v>
      </c>
      <c r="B203" s="135" t="s">
        <v>442</v>
      </c>
      <c r="C203" s="218">
        <v>12</v>
      </c>
      <c r="D203" s="218">
        <v>8</v>
      </c>
      <c r="E203" s="218">
        <v>12</v>
      </c>
      <c r="F203" s="218">
        <v>6</v>
      </c>
      <c r="G203" s="194"/>
      <c r="H203" s="286"/>
      <c r="I203" s="365"/>
      <c r="J203" s="348" t="e">
        <f>#N/A</f>
        <v>#N/A</v>
      </c>
      <c r="K203" s="348" t="e">
        <f>#N/A</f>
        <v>#N/A</v>
      </c>
      <c r="L203" s="349"/>
      <c r="M203" s="105"/>
      <c r="N203" s="105"/>
      <c r="O203" s="105"/>
    </row>
    <row r="204" spans="1:15" ht="12.75" customHeight="1">
      <c r="A204" s="108" t="s">
        <v>443</v>
      </c>
      <c r="B204" s="135" t="s">
        <v>444</v>
      </c>
      <c r="C204" s="218">
        <v>10</v>
      </c>
      <c r="D204" s="218">
        <v>10</v>
      </c>
      <c r="E204" s="218">
        <v>15</v>
      </c>
      <c r="F204" s="218">
        <v>15</v>
      </c>
      <c r="G204" s="110"/>
      <c r="H204" s="286"/>
      <c r="I204" s="365"/>
      <c r="J204" s="348" t="e">
        <f>#N/A</f>
        <v>#N/A</v>
      </c>
      <c r="K204" s="348" t="e">
        <f>#N/A</f>
        <v>#N/A</v>
      </c>
      <c r="L204" s="349"/>
      <c r="M204" s="105"/>
      <c r="N204" s="105"/>
      <c r="O204" s="105"/>
    </row>
    <row r="205" spans="1:15" ht="12.75" customHeight="1">
      <c r="A205" s="144" t="s">
        <v>316</v>
      </c>
      <c r="B205" s="222" t="s">
        <v>317</v>
      </c>
      <c r="C205" s="189">
        <v>16</v>
      </c>
      <c r="D205" s="145">
        <v>16</v>
      </c>
      <c r="E205" s="190">
        <v>30</v>
      </c>
      <c r="F205" s="145">
        <v>25</v>
      </c>
      <c r="G205" s="217">
        <v>20</v>
      </c>
      <c r="H205" s="288">
        <v>20</v>
      </c>
      <c r="I205" s="355" t="s">
        <v>138</v>
      </c>
      <c r="J205" s="348" t="e">
        <f>#N/A</f>
        <v>#N/A</v>
      </c>
      <c r="K205" s="348" t="e">
        <f>#N/A</f>
        <v>#N/A</v>
      </c>
      <c r="L205" s="303"/>
      <c r="M205" s="105"/>
      <c r="N205" s="105"/>
      <c r="O205" s="105"/>
    </row>
    <row r="206" spans="1:15" ht="12.75" customHeight="1">
      <c r="A206" s="108" t="s">
        <v>445</v>
      </c>
      <c r="B206" s="124" t="s">
        <v>446</v>
      </c>
      <c r="C206" s="225">
        <v>16</v>
      </c>
      <c r="D206" s="227">
        <v>0</v>
      </c>
      <c r="E206" s="226">
        <v>59</v>
      </c>
      <c r="F206" s="218">
        <v>68</v>
      </c>
      <c r="G206" s="145">
        <v>7</v>
      </c>
      <c r="H206" s="288">
        <v>4</v>
      </c>
      <c r="I206" s="363" t="s">
        <v>135</v>
      </c>
      <c r="J206" s="348" t="e">
        <f>#N/A</f>
        <v>#N/A</v>
      </c>
      <c r="K206" s="348" t="e">
        <f>#N/A</f>
        <v>#N/A</v>
      </c>
      <c r="L206" s="349"/>
      <c r="M206" s="105"/>
      <c r="N206" s="105"/>
      <c r="O206" s="105"/>
    </row>
    <row r="207" spans="1:15" s="143" customFormat="1" ht="12.75" customHeight="1">
      <c r="A207" s="108" t="s">
        <v>447</v>
      </c>
      <c r="B207" s="135" t="s">
        <v>448</v>
      </c>
      <c r="C207" s="225">
        <v>8</v>
      </c>
      <c r="D207" s="218">
        <v>8</v>
      </c>
      <c r="E207" s="226">
        <v>25</v>
      </c>
      <c r="F207" s="218">
        <v>20</v>
      </c>
      <c r="G207" s="96">
        <v>15</v>
      </c>
      <c r="H207" s="286"/>
      <c r="I207" s="363" t="s">
        <v>135</v>
      </c>
      <c r="J207" s="348" t="e">
        <f>#N/A</f>
        <v>#N/A</v>
      </c>
      <c r="K207" s="348" t="e">
        <f>#N/A</f>
        <v>#N/A</v>
      </c>
      <c r="L207" s="349"/>
      <c r="M207" s="118"/>
      <c r="N207" s="118"/>
      <c r="O207" s="118"/>
    </row>
    <row r="208" spans="1:15" ht="12.75" customHeight="1">
      <c r="A208" s="144" t="s">
        <v>449</v>
      </c>
      <c r="B208" s="124" t="s">
        <v>450</v>
      </c>
      <c r="C208" s="225">
        <v>5</v>
      </c>
      <c r="D208" s="218">
        <v>10</v>
      </c>
      <c r="E208" s="226">
        <v>5</v>
      </c>
      <c r="F208" s="218">
        <v>10</v>
      </c>
      <c r="G208" s="110"/>
      <c r="H208" s="288">
        <v>5</v>
      </c>
      <c r="I208" s="365"/>
      <c r="J208" s="348" t="e">
        <f>#N/A</f>
        <v>#N/A</v>
      </c>
      <c r="K208" s="348" t="e">
        <f>#N/A</f>
        <v>#N/A</v>
      </c>
      <c r="L208" s="349"/>
      <c r="M208" s="105"/>
      <c r="N208" s="105"/>
      <c r="O208" s="105"/>
    </row>
    <row r="209" spans="1:15" ht="12.75" customHeight="1">
      <c r="A209" s="108" t="s">
        <v>451</v>
      </c>
      <c r="B209" s="124" t="s">
        <v>452</v>
      </c>
      <c r="C209" s="225">
        <v>5</v>
      </c>
      <c r="D209" s="218">
        <v>35</v>
      </c>
      <c r="E209" s="228">
        <v>0</v>
      </c>
      <c r="F209" s="218">
        <v>5</v>
      </c>
      <c r="G209" s="194"/>
      <c r="H209" s="286"/>
      <c r="I209" s="365"/>
      <c r="J209" s="348" t="e">
        <f>#N/A</f>
        <v>#N/A</v>
      </c>
      <c r="K209" s="348" t="e">
        <f>#N/A</f>
        <v>#N/A</v>
      </c>
      <c r="L209" s="349"/>
      <c r="M209" s="105"/>
      <c r="N209" s="105"/>
      <c r="O209" s="105"/>
    </row>
    <row r="210" spans="1:15" ht="12.75" customHeight="1">
      <c r="A210" s="144" t="s">
        <v>453</v>
      </c>
      <c r="B210" s="222" t="s">
        <v>323</v>
      </c>
      <c r="C210" s="189">
        <v>12</v>
      </c>
      <c r="D210" s="189">
        <v>10</v>
      </c>
      <c r="E210" s="145">
        <v>10</v>
      </c>
      <c r="F210" s="145">
        <v>8</v>
      </c>
      <c r="G210" s="145">
        <v>6</v>
      </c>
      <c r="H210" s="286"/>
      <c r="I210" s="355" t="s">
        <v>138</v>
      </c>
      <c r="J210" s="348" t="e">
        <f>#N/A</f>
        <v>#N/A</v>
      </c>
      <c r="K210" s="348" t="e">
        <f>#N/A</f>
        <v>#N/A</v>
      </c>
      <c r="L210" s="303"/>
      <c r="M210" s="105"/>
      <c r="N210" s="105"/>
      <c r="O210" s="105"/>
    </row>
    <row r="211" spans="1:15" ht="12.75" customHeight="1">
      <c r="A211" s="131" t="s">
        <v>340</v>
      </c>
      <c r="B211" s="124" t="s">
        <v>454</v>
      </c>
      <c r="C211" s="151"/>
      <c r="D211" s="151"/>
      <c r="E211" s="278"/>
      <c r="F211" s="145">
        <v>7</v>
      </c>
      <c r="G211" s="278"/>
      <c r="H211" s="287"/>
      <c r="I211" s="365"/>
      <c r="J211" s="348" t="e">
        <f>#N/A</f>
        <v>#N/A</v>
      </c>
      <c r="K211" s="348" t="e">
        <f>#N/A</f>
        <v>#N/A</v>
      </c>
      <c r="L211" s="349"/>
      <c r="M211" s="105"/>
      <c r="N211" s="105"/>
      <c r="O211" s="105"/>
    </row>
    <row r="212" spans="1:15" s="143" customFormat="1" ht="12.75" customHeight="1">
      <c r="A212" s="131"/>
      <c r="B212" s="138" t="s">
        <v>330</v>
      </c>
      <c r="C212" s="97" t="e">
        <f>#N/A</f>
        <v>#N/A</v>
      </c>
      <c r="D212" s="97" t="e">
        <f>#N/A</f>
        <v>#N/A</v>
      </c>
      <c r="E212" s="97" t="e">
        <f>#N/A</f>
        <v>#N/A</v>
      </c>
      <c r="F212" s="97" t="e">
        <f>#N/A</f>
        <v>#N/A</v>
      </c>
      <c r="G212" s="97" t="e">
        <f>#N/A</f>
        <v>#N/A</v>
      </c>
      <c r="H212" s="255" t="e">
        <f>#N/A</f>
        <v>#N/A</v>
      </c>
      <c r="I212" s="364"/>
      <c r="J212" s="348" t="e">
        <f>#N/A</f>
        <v>#N/A</v>
      </c>
      <c r="K212" s="348" t="e">
        <f>#N/A</f>
        <v>#N/A</v>
      </c>
      <c r="L212" s="349"/>
      <c r="M212" s="118"/>
      <c r="N212" s="118"/>
      <c r="O212" s="118"/>
    </row>
    <row r="213" spans="1:15" ht="12.75" customHeight="1">
      <c r="A213" s="131"/>
      <c r="B213" s="149"/>
      <c r="C213" s="197"/>
      <c r="D213" s="197"/>
      <c r="E213" s="197"/>
      <c r="F213" s="198"/>
      <c r="G213" s="197"/>
      <c r="H213" s="298"/>
      <c r="I213" s="365"/>
      <c r="J213" s="348"/>
      <c r="K213" s="348"/>
      <c r="L213" s="349"/>
      <c r="M213" s="105"/>
      <c r="N213" s="105"/>
      <c r="O213" s="105"/>
    </row>
    <row r="214" spans="1:15" ht="12">
      <c r="A214" s="131"/>
      <c r="B214" s="138" t="s">
        <v>455</v>
      </c>
      <c r="C214" s="97" t="e">
        <f>C212+C183+C167+C127</f>
        <v>#N/A</v>
      </c>
      <c r="D214" s="97" t="e">
        <f>D212+D183+D167+D127</f>
        <v>#N/A</v>
      </c>
      <c r="E214" s="97" t="e">
        <f>E212+E183+E167+E127</f>
        <v>#N/A</v>
      </c>
      <c r="F214" s="97" t="e">
        <f>F212+F183+F167+F127</f>
        <v>#N/A</v>
      </c>
      <c r="G214" s="97" t="e">
        <f>G212+G183+G167+G127</f>
        <v>#N/A</v>
      </c>
      <c r="H214" s="148" t="e">
        <f>H212+H127+H170+H167+H183</f>
        <v>#N/A</v>
      </c>
      <c r="I214" s="364"/>
      <c r="J214" s="348" t="e">
        <f>SUM(J130:J212)</f>
        <v>#N/A</v>
      </c>
      <c r="K214" s="348" t="e">
        <f>SUM(K130:K212)</f>
        <v>#N/A</v>
      </c>
      <c r="L214" s="349"/>
      <c r="M214" s="105"/>
      <c r="N214" s="105"/>
      <c r="O214" s="105"/>
    </row>
    <row r="215" spans="1:15" ht="12">
      <c r="A215" s="131"/>
      <c r="B215" s="132"/>
      <c r="C215" s="200"/>
      <c r="D215" s="131"/>
      <c r="E215" s="131"/>
      <c r="F215" s="105"/>
      <c r="G215" s="201"/>
      <c r="H215" s="199"/>
      <c r="I215" s="366"/>
      <c r="J215" s="367"/>
      <c r="K215" s="367"/>
      <c r="L215" s="367"/>
      <c r="M215" s="105"/>
      <c r="N215" s="105"/>
      <c r="O215" s="105"/>
    </row>
    <row r="216" spans="1:15" ht="15">
      <c r="A216" s="741"/>
      <c r="B216" s="741"/>
      <c r="C216" s="198"/>
      <c r="D216" s="202"/>
      <c r="E216" s="131"/>
      <c r="F216" s="105"/>
      <c r="G216" s="201"/>
      <c r="H216" s="199"/>
      <c r="I216" s="207"/>
      <c r="J216" s="113"/>
      <c r="K216" s="113"/>
      <c r="L216" s="113"/>
      <c r="M216" s="105"/>
      <c r="N216" s="105"/>
      <c r="O216" s="105"/>
    </row>
    <row r="217" spans="1:15" ht="15.75" customHeight="1">
      <c r="A217" s="131"/>
      <c r="B217" s="132"/>
      <c r="C217" s="772"/>
      <c r="D217" s="131"/>
      <c r="E217" s="131"/>
      <c r="F217" s="204" t="s">
        <v>17</v>
      </c>
      <c r="G217" s="201" t="s">
        <v>138</v>
      </c>
      <c r="H217" s="746" t="s">
        <v>456</v>
      </c>
      <c r="I217" s="746"/>
      <c r="J217" s="746"/>
      <c r="K217" s="746"/>
      <c r="L217" s="113"/>
      <c r="M217" s="105"/>
      <c r="N217" s="105"/>
      <c r="O217" s="105"/>
    </row>
    <row r="218" spans="1:15" ht="15">
      <c r="A218" s="131"/>
      <c r="B218" s="132"/>
      <c r="C218" s="772"/>
      <c r="D218" s="131"/>
      <c r="E218" s="131"/>
      <c r="F218" s="205"/>
      <c r="G218" s="201" t="s">
        <v>135</v>
      </c>
      <c r="H218" s="746" t="s">
        <v>457</v>
      </c>
      <c r="I218" s="746"/>
      <c r="J218" s="746"/>
      <c r="K218" s="746"/>
      <c r="L218" s="113" t="e">
        <f>K214+K70+K127</f>
        <v>#N/A</v>
      </c>
      <c r="M218" s="105"/>
      <c r="N218" s="105"/>
      <c r="O218" s="105"/>
    </row>
    <row r="219" spans="1:15" ht="12">
      <c r="A219" s="131"/>
      <c r="B219" s="132"/>
      <c r="C219" s="772"/>
      <c r="D219" s="131"/>
      <c r="E219" s="131"/>
      <c r="F219" s="95"/>
      <c r="G219" s="95"/>
      <c r="J219" s="113"/>
      <c r="K219" s="113"/>
      <c r="L219" s="113"/>
      <c r="M219" s="105"/>
      <c r="N219" s="105"/>
      <c r="O219" s="105"/>
    </row>
    <row r="220" spans="1:15" ht="12">
      <c r="A220" s="131"/>
      <c r="B220" s="132"/>
      <c r="C220" s="772"/>
      <c r="D220" s="131"/>
      <c r="E220" s="131"/>
      <c r="F220" s="105"/>
      <c r="G220" s="201"/>
      <c r="H220" s="199"/>
      <c r="I220" s="207"/>
      <c r="J220" s="113"/>
      <c r="K220" s="113"/>
      <c r="L220" s="113"/>
      <c r="M220" s="105"/>
      <c r="N220" s="105"/>
      <c r="O220" s="105"/>
    </row>
    <row r="221" spans="1:15" ht="12">
      <c r="A221" s="105"/>
      <c r="B221" s="105"/>
      <c r="C221" s="95"/>
      <c r="D221" s="95"/>
      <c r="E221" s="95"/>
      <c r="F221" s="167" t="s">
        <v>480</v>
      </c>
      <c r="G221" s="206"/>
      <c r="H221" s="187"/>
      <c r="I221" s="207"/>
      <c r="J221" s="113"/>
      <c r="K221" s="113"/>
      <c r="L221" s="113"/>
      <c r="M221" s="105"/>
      <c r="N221" s="105"/>
      <c r="O221" s="105"/>
    </row>
    <row r="222" spans="1:15" ht="12">
      <c r="A222" s="208"/>
      <c r="C222" s="95"/>
      <c r="D222" s="95"/>
      <c r="E222" s="95"/>
      <c r="F222" s="105"/>
      <c r="G222" s="201"/>
      <c r="H222" s="106"/>
      <c r="I222" s="207"/>
      <c r="J222" s="113"/>
      <c r="K222" s="113"/>
      <c r="L222" s="113"/>
      <c r="M222" s="105"/>
      <c r="N222" s="105"/>
      <c r="O222" s="105"/>
    </row>
    <row r="223" spans="2:15" ht="12.75">
      <c r="B223" s="740" t="s">
        <v>458</v>
      </c>
      <c r="C223" s="327" t="s">
        <v>87</v>
      </c>
      <c r="D223" s="327" t="s">
        <v>88</v>
      </c>
      <c r="E223" s="327" t="s">
        <v>89</v>
      </c>
      <c r="F223" s="327" t="s">
        <v>90</v>
      </c>
      <c r="G223" s="209" t="s">
        <v>17</v>
      </c>
      <c r="H223" s="209" t="s">
        <v>134</v>
      </c>
      <c r="I223" s="207"/>
      <c r="J223" s="113"/>
      <c r="K223" s="113"/>
      <c r="L223" s="113"/>
      <c r="M223" s="105"/>
      <c r="N223" s="105"/>
      <c r="O223" s="105"/>
    </row>
    <row r="224" spans="2:15" ht="12.75">
      <c r="B224" s="740"/>
      <c r="C224" s="210" t="e">
        <f>C5+SUM(C14:C16)+C32+C44+C70+C122+C214+C55+C6+C61</f>
        <v>#N/A</v>
      </c>
      <c r="D224" s="210" t="e">
        <f>D6+D7+D14+D15+D16+D32+D44+D70+D122+E122+D214++D55+D61</f>
        <v>#N/A</v>
      </c>
      <c r="E224" s="210" t="e">
        <f>E10+E11+E32+E44+E70+F122+E214+SUM(E58:E60)+E55</f>
        <v>#N/A</v>
      </c>
      <c r="F224" s="209" t="e">
        <f>F10+F11+F32+F44+F70+G122+F214+F55</f>
        <v>#N/A</v>
      </c>
      <c r="G224" s="304" t="e">
        <f>G214+H122+G70+G61+G55+G44+G32+G11+G10</f>
        <v>#N/A</v>
      </c>
      <c r="H224" s="209" t="e">
        <f>H214+I122+H32+H55+H70</f>
        <v>#N/A</v>
      </c>
      <c r="I224" s="207"/>
      <c r="J224" s="113"/>
      <c r="K224" s="113"/>
      <c r="L224" s="113"/>
      <c r="M224" s="105"/>
      <c r="N224" s="105"/>
      <c r="O224" s="105"/>
    </row>
    <row r="225" spans="2:15" ht="15" customHeight="1">
      <c r="B225" s="211" t="s">
        <v>459</v>
      </c>
      <c r="C225" s="325"/>
      <c r="D225" s="325"/>
      <c r="E225" s="325"/>
      <c r="F225" s="325"/>
      <c r="G225" s="326"/>
      <c r="H225" s="106"/>
      <c r="I225" s="207"/>
      <c r="J225" s="113"/>
      <c r="K225" s="113"/>
      <c r="L225" s="113"/>
      <c r="M225" s="105"/>
      <c r="N225" s="105"/>
      <c r="O225" s="105"/>
    </row>
    <row r="226" spans="2:15" ht="15" customHeight="1">
      <c r="B226" s="212" t="s">
        <v>459</v>
      </c>
      <c r="C226" s="323">
        <v>0.92</v>
      </c>
      <c r="D226" s="324">
        <v>0.92</v>
      </c>
      <c r="E226" s="324">
        <v>0.95</v>
      </c>
      <c r="F226" s="324">
        <v>0.86</v>
      </c>
      <c r="G226" s="324">
        <v>0.89</v>
      </c>
      <c r="H226" s="106"/>
      <c r="I226" s="207"/>
      <c r="J226" s="113"/>
      <c r="K226" s="113"/>
      <c r="L226" s="113"/>
      <c r="M226" s="105"/>
      <c r="N226" s="105"/>
      <c r="O226" s="105"/>
    </row>
    <row r="227" spans="3:15" ht="15" customHeight="1" hidden="1">
      <c r="C227" s="105"/>
      <c r="D227" s="105"/>
      <c r="E227" s="105"/>
      <c r="F227" s="213" t="s">
        <v>481</v>
      </c>
      <c r="G227" s="201"/>
      <c r="H227" s="106"/>
      <c r="I227" s="207"/>
      <c r="J227" s="113"/>
      <c r="K227" s="113"/>
      <c r="L227" s="113"/>
      <c r="M227" s="105"/>
      <c r="N227" s="105"/>
      <c r="O227" s="105"/>
    </row>
    <row r="228" spans="3:15" ht="14.25" customHeight="1" hidden="1">
      <c r="C228" s="105"/>
      <c r="D228" s="105"/>
      <c r="E228" s="105"/>
      <c r="F228" s="105"/>
      <c r="G228" s="201"/>
      <c r="H228" s="106"/>
      <c r="I228" s="207"/>
      <c r="J228" s="113"/>
      <c r="K228" s="113"/>
      <c r="L228" s="113"/>
      <c r="M228" s="105"/>
      <c r="N228" s="105"/>
      <c r="O228" s="105"/>
    </row>
    <row r="229" spans="1:15" ht="12">
      <c r="A229" s="105"/>
      <c r="B229" s="105"/>
      <c r="C229" s="105"/>
      <c r="D229" s="105" t="s">
        <v>460</v>
      </c>
      <c r="E229" s="105"/>
      <c r="F229" s="105"/>
      <c r="G229" s="106"/>
      <c r="H229" s="105"/>
      <c r="I229" s="207"/>
      <c r="J229" s="113"/>
      <c r="K229" s="113"/>
      <c r="L229" s="113"/>
      <c r="M229" s="105"/>
      <c r="N229" s="105"/>
      <c r="O229" s="105"/>
    </row>
    <row r="230" spans="1:15" ht="14.25" customHeight="1">
      <c r="A230" s="113"/>
      <c r="B230" s="105"/>
      <c r="C230" s="105"/>
      <c r="D230" s="105" t="s">
        <v>461</v>
      </c>
      <c r="E230" s="95"/>
      <c r="F230" s="95"/>
      <c r="G230" s="95"/>
      <c r="H230" s="95"/>
      <c r="M230" s="105"/>
      <c r="N230" s="105"/>
      <c r="O230" s="105"/>
    </row>
    <row r="231" spans="1:15" ht="12">
      <c r="A231" s="113"/>
      <c r="B231" s="105"/>
      <c r="C231" s="105"/>
      <c r="D231" s="105" t="s">
        <v>462</v>
      </c>
      <c r="E231" s="95"/>
      <c r="F231" s="95"/>
      <c r="G231" s="95"/>
      <c r="H231" s="95"/>
      <c r="M231" s="105"/>
      <c r="N231" s="105"/>
      <c r="O231" s="105"/>
    </row>
    <row r="232" spans="1:8" ht="12">
      <c r="A232" s="113"/>
      <c r="B232" s="105"/>
      <c r="C232" s="105"/>
      <c r="D232" s="105"/>
      <c r="E232" s="95"/>
      <c r="F232" s="95"/>
      <c r="G232" s="95"/>
      <c r="H232" s="95"/>
    </row>
    <row r="233" spans="1:8" ht="15.75" customHeight="1">
      <c r="A233" s="113"/>
      <c r="B233" s="105"/>
      <c r="C233" s="105"/>
      <c r="D233" s="105"/>
      <c r="E233" s="95"/>
      <c r="F233" s="95"/>
      <c r="G233" s="95"/>
      <c r="H233" s="95"/>
    </row>
    <row r="234" spans="1:8" ht="15.75" customHeight="1">
      <c r="A234" s="105"/>
      <c r="B234" s="105"/>
      <c r="C234" s="105"/>
      <c r="D234" s="105"/>
      <c r="E234" s="95"/>
      <c r="F234" s="95"/>
      <c r="G234" s="95"/>
      <c r="H234" s="95"/>
    </row>
    <row r="235" spans="1:12" ht="12">
      <c r="A235" s="105"/>
      <c r="B235" s="105"/>
      <c r="C235" s="105"/>
      <c r="D235" s="105"/>
      <c r="E235" s="105"/>
      <c r="F235" s="105"/>
      <c r="G235" s="105"/>
      <c r="H235" s="105"/>
      <c r="I235" s="207"/>
      <c r="J235" s="105"/>
      <c r="K235" s="105"/>
      <c r="L235" s="105"/>
    </row>
    <row r="236" spans="1:12" ht="12">
      <c r="A236" s="105"/>
      <c r="B236" s="105"/>
      <c r="C236" s="105"/>
      <c r="D236" s="105"/>
      <c r="E236" s="105"/>
      <c r="F236" s="105"/>
      <c r="G236" s="105"/>
      <c r="H236" s="105"/>
      <c r="I236" s="207"/>
      <c r="J236" s="105"/>
      <c r="K236" s="105"/>
      <c r="L236" s="105"/>
    </row>
    <row r="237" spans="1:15" ht="12">
      <c r="A237" s="105"/>
      <c r="B237" s="105"/>
      <c r="C237" s="105"/>
      <c r="D237" s="105"/>
      <c r="E237" s="105"/>
      <c r="F237" s="105"/>
      <c r="G237" s="105"/>
      <c r="H237" s="105"/>
      <c r="I237" s="207"/>
      <c r="J237" s="105"/>
      <c r="K237" s="105"/>
      <c r="L237" s="105"/>
      <c r="M237" s="105"/>
      <c r="N237" s="105"/>
      <c r="O237" s="105"/>
    </row>
    <row r="238" spans="1:15" ht="12">
      <c r="A238" s="105"/>
      <c r="B238" s="105"/>
      <c r="C238" s="105"/>
      <c r="D238" s="105"/>
      <c r="E238" s="105"/>
      <c r="F238" s="105"/>
      <c r="G238" s="105"/>
      <c r="H238" s="105"/>
      <c r="I238" s="207"/>
      <c r="J238" s="105"/>
      <c r="K238" s="105"/>
      <c r="L238" s="105"/>
      <c r="M238" s="105"/>
      <c r="N238" s="105"/>
      <c r="O238" s="105"/>
    </row>
    <row r="239" spans="1:15" ht="12">
      <c r="A239" s="105"/>
      <c r="B239" s="105"/>
      <c r="C239" s="214"/>
      <c r="D239" s="214"/>
      <c r="E239" s="214"/>
      <c r="F239" s="105"/>
      <c r="G239" s="105"/>
      <c r="H239" s="105"/>
      <c r="I239" s="207"/>
      <c r="J239" s="105"/>
      <c r="K239" s="105"/>
      <c r="L239" s="105"/>
      <c r="M239" s="105"/>
      <c r="N239" s="105"/>
      <c r="O239" s="105"/>
    </row>
    <row r="240" spans="1:15" ht="12">
      <c r="A240" s="105"/>
      <c r="B240" s="105"/>
      <c r="C240" s="105"/>
      <c r="D240" s="105"/>
      <c r="E240" s="105"/>
      <c r="F240" s="105"/>
      <c r="G240" s="105"/>
      <c r="H240" s="105"/>
      <c r="I240" s="207"/>
      <c r="J240" s="105"/>
      <c r="K240" s="105"/>
      <c r="L240" s="105"/>
      <c r="M240" s="105"/>
      <c r="N240" s="105"/>
      <c r="O240" s="105"/>
    </row>
    <row r="241" spans="1:15" ht="12">
      <c r="A241" s="105"/>
      <c r="B241" s="105"/>
      <c r="C241" s="105"/>
      <c r="D241" s="105"/>
      <c r="E241" s="105"/>
      <c r="F241" s="105"/>
      <c r="G241" s="105"/>
      <c r="H241" s="105"/>
      <c r="I241" s="207"/>
      <c r="J241" s="105"/>
      <c r="K241" s="105"/>
      <c r="L241" s="105"/>
      <c r="M241" s="105"/>
      <c r="N241" s="105"/>
      <c r="O241" s="105"/>
    </row>
    <row r="242" spans="1:15" ht="12">
      <c r="A242" s="105"/>
      <c r="B242" s="105"/>
      <c r="C242" s="105"/>
      <c r="D242" s="105"/>
      <c r="E242" s="105"/>
      <c r="F242" s="105"/>
      <c r="G242" s="105"/>
      <c r="H242" s="105"/>
      <c r="I242" s="207"/>
      <c r="J242" s="105"/>
      <c r="K242" s="105"/>
      <c r="L242" s="105"/>
      <c r="M242" s="105"/>
      <c r="N242" s="105"/>
      <c r="O242" s="105"/>
    </row>
    <row r="243" spans="1:15" ht="12">
      <c r="A243" s="105"/>
      <c r="B243" s="105"/>
      <c r="C243" s="105"/>
      <c r="D243" s="105"/>
      <c r="E243" s="105"/>
      <c r="F243" s="105"/>
      <c r="G243" s="105"/>
      <c r="H243" s="105"/>
      <c r="I243" s="207"/>
      <c r="J243" s="105"/>
      <c r="K243" s="105"/>
      <c r="L243" s="105"/>
      <c r="M243" s="105"/>
      <c r="N243" s="105"/>
      <c r="O243" s="105"/>
    </row>
    <row r="244" spans="1:15" ht="12">
      <c r="A244" s="105"/>
      <c r="B244" s="105"/>
      <c r="C244" s="105"/>
      <c r="D244" s="105"/>
      <c r="E244" s="105"/>
      <c r="F244" s="105"/>
      <c r="G244" s="105"/>
      <c r="H244" s="105"/>
      <c r="I244" s="207"/>
      <c r="J244" s="105"/>
      <c r="K244" s="105"/>
      <c r="L244" s="105"/>
      <c r="M244" s="105"/>
      <c r="N244" s="105"/>
      <c r="O244" s="105"/>
    </row>
    <row r="245" spans="1:15" ht="12">
      <c r="A245" s="105"/>
      <c r="B245" s="105"/>
      <c r="C245" s="105"/>
      <c r="D245" s="105"/>
      <c r="E245" s="105"/>
      <c r="F245" s="105"/>
      <c r="G245" s="105"/>
      <c r="H245" s="105"/>
      <c r="I245" s="207"/>
      <c r="J245" s="105"/>
      <c r="K245" s="105"/>
      <c r="L245" s="105"/>
      <c r="M245" s="105"/>
      <c r="N245" s="105"/>
      <c r="O245" s="105"/>
    </row>
    <row r="246" spans="1:15" ht="12">
      <c r="A246" s="105"/>
      <c r="B246" s="105"/>
      <c r="C246" s="105"/>
      <c r="D246" s="105"/>
      <c r="E246" s="105"/>
      <c r="F246" s="105"/>
      <c r="G246" s="105"/>
      <c r="H246" s="105"/>
      <c r="I246" s="207"/>
      <c r="J246" s="105"/>
      <c r="K246" s="105"/>
      <c r="L246" s="105"/>
      <c r="M246" s="105"/>
      <c r="N246" s="105"/>
      <c r="O246" s="105"/>
    </row>
    <row r="247" spans="1:15" ht="12">
      <c r="A247" s="105"/>
      <c r="B247" s="105"/>
      <c r="C247" s="105"/>
      <c r="D247" s="105"/>
      <c r="E247" s="105"/>
      <c r="F247" s="105"/>
      <c r="G247" s="105"/>
      <c r="H247" s="105"/>
      <c r="I247" s="207"/>
      <c r="J247" s="105"/>
      <c r="K247" s="105"/>
      <c r="L247" s="105"/>
      <c r="M247" s="105"/>
      <c r="N247" s="105"/>
      <c r="O247" s="105"/>
    </row>
    <row r="248" spans="1:15" ht="12">
      <c r="A248" s="105"/>
      <c r="B248" s="105"/>
      <c r="C248" s="105"/>
      <c r="D248" s="105"/>
      <c r="E248" s="105"/>
      <c r="F248" s="105"/>
      <c r="G248" s="105"/>
      <c r="H248" s="105"/>
      <c r="I248" s="207"/>
      <c r="J248" s="105"/>
      <c r="K248" s="105"/>
      <c r="L248" s="105"/>
      <c r="M248" s="105"/>
      <c r="N248" s="105"/>
      <c r="O248" s="105"/>
    </row>
    <row r="249" spans="1:15" ht="12">
      <c r="A249" s="105"/>
      <c r="B249" s="105"/>
      <c r="C249" s="105"/>
      <c r="D249" s="105"/>
      <c r="E249" s="105"/>
      <c r="F249" s="105"/>
      <c r="G249" s="105"/>
      <c r="H249" s="105"/>
      <c r="I249" s="207"/>
      <c r="J249" s="105"/>
      <c r="K249" s="105"/>
      <c r="L249" s="105"/>
      <c r="M249" s="105"/>
      <c r="N249" s="105"/>
      <c r="O249" s="105"/>
    </row>
    <row r="250" spans="1:15" ht="12">
      <c r="A250" s="105"/>
      <c r="B250" s="105"/>
      <c r="C250" s="105"/>
      <c r="D250" s="105"/>
      <c r="E250" s="105"/>
      <c r="F250" s="105"/>
      <c r="G250" s="105"/>
      <c r="H250" s="105"/>
      <c r="I250" s="207"/>
      <c r="J250" s="105"/>
      <c r="K250" s="105"/>
      <c r="L250" s="105"/>
      <c r="M250" s="105"/>
      <c r="N250" s="105"/>
      <c r="O250" s="105"/>
    </row>
    <row r="251" spans="1:15" ht="12">
      <c r="A251" s="105"/>
      <c r="B251" s="105"/>
      <c r="C251" s="105"/>
      <c r="D251" s="105"/>
      <c r="E251" s="105"/>
      <c r="F251" s="105"/>
      <c r="G251" s="105"/>
      <c r="H251" s="105"/>
      <c r="I251" s="207"/>
      <c r="J251" s="105"/>
      <c r="K251" s="105"/>
      <c r="L251" s="105"/>
      <c r="M251" s="105"/>
      <c r="N251" s="105"/>
      <c r="O251" s="105"/>
    </row>
    <row r="252" spans="1:15" ht="12">
      <c r="A252" s="105"/>
      <c r="B252" s="105"/>
      <c r="C252" s="105"/>
      <c r="D252" s="105"/>
      <c r="E252" s="105"/>
      <c r="F252" s="105"/>
      <c r="G252" s="105"/>
      <c r="H252" s="105"/>
      <c r="I252" s="207"/>
      <c r="J252" s="105"/>
      <c r="K252" s="105"/>
      <c r="L252" s="105"/>
      <c r="M252" s="105"/>
      <c r="N252" s="105"/>
      <c r="O252" s="105"/>
    </row>
    <row r="253" spans="1:15" ht="12">
      <c r="A253" s="105"/>
      <c r="B253" s="105"/>
      <c r="C253" s="105"/>
      <c r="D253" s="105"/>
      <c r="E253" s="105"/>
      <c r="F253" s="105"/>
      <c r="G253" s="105"/>
      <c r="H253" s="105"/>
      <c r="I253" s="207"/>
      <c r="J253" s="105"/>
      <c r="K253" s="105"/>
      <c r="L253" s="105"/>
      <c r="M253" s="105"/>
      <c r="N253" s="105"/>
      <c r="O253" s="105"/>
    </row>
    <row r="254" spans="1:15" ht="12">
      <c r="A254" s="105"/>
      <c r="B254" s="105"/>
      <c r="C254" s="105"/>
      <c r="D254" s="105"/>
      <c r="E254" s="105"/>
      <c r="F254" s="105"/>
      <c r="G254" s="105"/>
      <c r="H254" s="105"/>
      <c r="I254" s="207"/>
      <c r="J254" s="105"/>
      <c r="K254" s="105"/>
      <c r="L254" s="105"/>
      <c r="M254" s="105"/>
      <c r="N254" s="105"/>
      <c r="O254" s="105"/>
    </row>
    <row r="255" spans="1:15" ht="12">
      <c r="A255" s="105"/>
      <c r="B255" s="105"/>
      <c r="C255" s="105"/>
      <c r="D255" s="105"/>
      <c r="E255" s="105"/>
      <c r="F255" s="105"/>
      <c r="G255" s="105"/>
      <c r="H255" s="105"/>
      <c r="I255" s="207"/>
      <c r="J255" s="105"/>
      <c r="K255" s="105"/>
      <c r="L255" s="105"/>
      <c r="M255" s="105"/>
      <c r="N255" s="105"/>
      <c r="O255" s="105"/>
    </row>
    <row r="256" spans="1:15" ht="12">
      <c r="A256" s="105"/>
      <c r="B256" s="105"/>
      <c r="C256" s="105"/>
      <c r="D256" s="105"/>
      <c r="E256" s="105"/>
      <c r="F256" s="105"/>
      <c r="G256" s="105"/>
      <c r="H256" s="105"/>
      <c r="I256" s="207"/>
      <c r="J256" s="105"/>
      <c r="K256" s="105"/>
      <c r="L256" s="105"/>
      <c r="M256" s="105"/>
      <c r="N256" s="105"/>
      <c r="O256" s="105"/>
    </row>
    <row r="257" spans="1:15" ht="12">
      <c r="A257" s="105"/>
      <c r="B257" s="105"/>
      <c r="C257" s="105"/>
      <c r="D257" s="105"/>
      <c r="E257" s="105"/>
      <c r="F257" s="105"/>
      <c r="G257" s="105"/>
      <c r="H257" s="105"/>
      <c r="I257" s="207"/>
      <c r="J257" s="105"/>
      <c r="K257" s="105"/>
      <c r="L257" s="105"/>
      <c r="M257" s="105"/>
      <c r="N257" s="105"/>
      <c r="O257" s="105"/>
    </row>
    <row r="258" spans="1:15" ht="12">
      <c r="A258" s="105"/>
      <c r="B258" s="105"/>
      <c r="C258" s="105"/>
      <c r="D258" s="105"/>
      <c r="E258" s="105"/>
      <c r="F258" s="105"/>
      <c r="G258" s="105"/>
      <c r="H258" s="105"/>
      <c r="I258" s="207"/>
      <c r="J258" s="105"/>
      <c r="K258" s="105"/>
      <c r="L258" s="105"/>
      <c r="M258" s="105"/>
      <c r="N258" s="105"/>
      <c r="O258" s="105"/>
    </row>
    <row r="259" spans="1:15" ht="12">
      <c r="A259" s="105"/>
      <c r="B259" s="105"/>
      <c r="C259" s="105"/>
      <c r="D259" s="105"/>
      <c r="E259" s="105"/>
      <c r="F259" s="105"/>
      <c r="G259" s="105"/>
      <c r="H259" s="105"/>
      <c r="I259" s="207"/>
      <c r="J259" s="105"/>
      <c r="K259" s="105"/>
      <c r="L259" s="105"/>
      <c r="M259" s="105"/>
      <c r="N259" s="105"/>
      <c r="O259" s="105"/>
    </row>
    <row r="260" spans="1:15" ht="12">
      <c r="A260" s="105"/>
      <c r="B260" s="105"/>
      <c r="C260" s="105"/>
      <c r="D260" s="105"/>
      <c r="E260" s="105"/>
      <c r="F260" s="105"/>
      <c r="G260" s="105"/>
      <c r="H260" s="105"/>
      <c r="I260" s="207"/>
      <c r="J260" s="105"/>
      <c r="K260" s="105"/>
      <c r="L260" s="105"/>
      <c r="M260" s="105"/>
      <c r="N260" s="105"/>
      <c r="O260" s="105"/>
    </row>
    <row r="261" spans="1:15" ht="12">
      <c r="A261" s="105"/>
      <c r="B261" s="105"/>
      <c r="C261" s="105"/>
      <c r="D261" s="105"/>
      <c r="E261" s="105"/>
      <c r="F261" s="105"/>
      <c r="G261" s="105"/>
      <c r="H261" s="105"/>
      <c r="I261" s="207"/>
      <c r="J261" s="105"/>
      <c r="K261" s="105"/>
      <c r="L261" s="105"/>
      <c r="M261" s="105"/>
      <c r="N261" s="105"/>
      <c r="O261" s="105"/>
    </row>
    <row r="262" spans="1:15" ht="12">
      <c r="A262" s="105"/>
      <c r="B262" s="105"/>
      <c r="C262" s="105"/>
      <c r="D262" s="105"/>
      <c r="E262" s="105"/>
      <c r="F262" s="105"/>
      <c r="G262" s="105"/>
      <c r="H262" s="105"/>
      <c r="I262" s="207"/>
      <c r="J262" s="105"/>
      <c r="K262" s="105"/>
      <c r="L262" s="105"/>
      <c r="M262" s="105"/>
      <c r="N262" s="105"/>
      <c r="O262" s="105"/>
    </row>
    <row r="263" spans="1:15" ht="12">
      <c r="A263" s="105"/>
      <c r="B263" s="105"/>
      <c r="C263" s="105"/>
      <c r="D263" s="105"/>
      <c r="E263" s="105"/>
      <c r="F263" s="105"/>
      <c r="G263" s="105"/>
      <c r="H263" s="105"/>
      <c r="I263" s="207"/>
      <c r="J263" s="105"/>
      <c r="K263" s="105"/>
      <c r="L263" s="105"/>
      <c r="M263" s="105"/>
      <c r="N263" s="105"/>
      <c r="O263" s="105"/>
    </row>
    <row r="264" spans="1:15" ht="12">
      <c r="A264" s="105"/>
      <c r="B264" s="105"/>
      <c r="C264" s="105"/>
      <c r="D264" s="105"/>
      <c r="E264" s="105"/>
      <c r="F264" s="105"/>
      <c r="G264" s="105"/>
      <c r="H264" s="105"/>
      <c r="I264" s="207"/>
      <c r="J264" s="105"/>
      <c r="K264" s="105"/>
      <c r="L264" s="105"/>
      <c r="M264" s="105"/>
      <c r="N264" s="105"/>
      <c r="O264" s="105"/>
    </row>
    <row r="265" spans="1:15" ht="12">
      <c r="A265" s="105"/>
      <c r="B265" s="105"/>
      <c r="C265" s="105"/>
      <c r="D265" s="105"/>
      <c r="E265" s="105"/>
      <c r="F265" s="105"/>
      <c r="G265" s="105"/>
      <c r="H265" s="105"/>
      <c r="I265" s="207"/>
      <c r="J265" s="105"/>
      <c r="K265" s="105"/>
      <c r="L265" s="105"/>
      <c r="M265" s="105"/>
      <c r="N265" s="105"/>
      <c r="O265" s="105"/>
    </row>
    <row r="266" spans="1:15" ht="12">
      <c r="A266" s="105"/>
      <c r="B266" s="105"/>
      <c r="C266" s="105"/>
      <c r="D266" s="105"/>
      <c r="E266" s="105"/>
      <c r="F266" s="105"/>
      <c r="G266" s="105"/>
      <c r="H266" s="105"/>
      <c r="I266" s="207"/>
      <c r="J266" s="105"/>
      <c r="K266" s="105"/>
      <c r="L266" s="105"/>
      <c r="M266" s="105"/>
      <c r="N266" s="105"/>
      <c r="O266" s="105"/>
    </row>
    <row r="267" spans="1:15" ht="12">
      <c r="A267" s="105"/>
      <c r="B267" s="105"/>
      <c r="C267" s="105"/>
      <c r="D267" s="105"/>
      <c r="E267" s="105"/>
      <c r="F267" s="105"/>
      <c r="G267" s="105"/>
      <c r="H267" s="105"/>
      <c r="I267" s="207"/>
      <c r="J267" s="105"/>
      <c r="K267" s="105"/>
      <c r="L267" s="105"/>
      <c r="M267" s="105"/>
      <c r="N267" s="105"/>
      <c r="O267" s="105"/>
    </row>
    <row r="268" spans="1:15" ht="12">
      <c r="A268" s="105"/>
      <c r="B268" s="105"/>
      <c r="C268" s="105"/>
      <c r="D268" s="105"/>
      <c r="E268" s="105"/>
      <c r="F268" s="105"/>
      <c r="G268" s="105"/>
      <c r="H268" s="105"/>
      <c r="I268" s="207"/>
      <c r="J268" s="105"/>
      <c r="K268" s="105"/>
      <c r="L268" s="105"/>
      <c r="M268" s="105"/>
      <c r="N268" s="105"/>
      <c r="O268" s="105"/>
    </row>
    <row r="269" spans="1:15" ht="12">
      <c r="A269" s="105"/>
      <c r="B269" s="105"/>
      <c r="C269" s="105"/>
      <c r="D269" s="105"/>
      <c r="E269" s="105"/>
      <c r="F269" s="105"/>
      <c r="G269" s="105"/>
      <c r="H269" s="105"/>
      <c r="I269" s="207"/>
      <c r="J269" s="105"/>
      <c r="K269" s="105"/>
      <c r="L269" s="105"/>
      <c r="M269" s="105"/>
      <c r="N269" s="105"/>
      <c r="O269" s="105"/>
    </row>
    <row r="270" spans="1:15" ht="12">
      <c r="A270" s="105"/>
      <c r="B270" s="105"/>
      <c r="C270" s="105"/>
      <c r="D270" s="105"/>
      <c r="E270" s="105"/>
      <c r="F270" s="105"/>
      <c r="G270" s="105"/>
      <c r="H270" s="105"/>
      <c r="I270" s="207"/>
      <c r="J270" s="105"/>
      <c r="K270" s="105"/>
      <c r="L270" s="105"/>
      <c r="M270" s="105"/>
      <c r="N270" s="105"/>
      <c r="O270" s="105"/>
    </row>
    <row r="271" spans="1:15" ht="12">
      <c r="A271" s="105"/>
      <c r="B271" s="105"/>
      <c r="C271" s="105"/>
      <c r="D271" s="105"/>
      <c r="E271" s="105"/>
      <c r="F271" s="105"/>
      <c r="G271" s="105"/>
      <c r="H271" s="105"/>
      <c r="I271" s="207"/>
      <c r="J271" s="105"/>
      <c r="K271" s="105"/>
      <c r="L271" s="105"/>
      <c r="M271" s="105"/>
      <c r="N271" s="105"/>
      <c r="O271" s="105"/>
    </row>
    <row r="272" spans="1:15" ht="12">
      <c r="A272" s="105"/>
      <c r="B272" s="105"/>
      <c r="C272" s="105"/>
      <c r="D272" s="105"/>
      <c r="E272" s="105"/>
      <c r="F272" s="105"/>
      <c r="G272" s="105"/>
      <c r="H272" s="105"/>
      <c r="I272" s="207"/>
      <c r="J272" s="105"/>
      <c r="K272" s="105"/>
      <c r="L272" s="105"/>
      <c r="M272" s="105"/>
      <c r="N272" s="105"/>
      <c r="O272" s="105"/>
    </row>
    <row r="273" spans="1:15" ht="12">
      <c r="A273" s="105"/>
      <c r="B273" s="105"/>
      <c r="C273" s="105"/>
      <c r="D273" s="105"/>
      <c r="E273" s="105"/>
      <c r="F273" s="105"/>
      <c r="G273" s="105"/>
      <c r="H273" s="105"/>
      <c r="I273" s="207"/>
      <c r="J273" s="105"/>
      <c r="K273" s="105"/>
      <c r="L273" s="105"/>
      <c r="M273" s="105"/>
      <c r="N273" s="105"/>
      <c r="O273" s="105"/>
    </row>
    <row r="274" spans="1:15" ht="12">
      <c r="A274" s="105"/>
      <c r="B274" s="105"/>
      <c r="C274" s="105"/>
      <c r="D274" s="105"/>
      <c r="E274" s="105"/>
      <c r="F274" s="105"/>
      <c r="G274" s="105"/>
      <c r="H274" s="105"/>
      <c r="I274" s="207"/>
      <c r="J274" s="105"/>
      <c r="K274" s="105"/>
      <c r="L274" s="105"/>
      <c r="M274" s="105"/>
      <c r="N274" s="105"/>
      <c r="O274" s="105"/>
    </row>
    <row r="275" spans="1:15" ht="12">
      <c r="A275" s="105"/>
      <c r="B275" s="105"/>
      <c r="C275" s="105"/>
      <c r="D275" s="105"/>
      <c r="E275" s="105"/>
      <c r="F275" s="105"/>
      <c r="G275" s="105"/>
      <c r="H275" s="105"/>
      <c r="I275" s="207"/>
      <c r="J275" s="105"/>
      <c r="K275" s="105"/>
      <c r="L275" s="105"/>
      <c r="M275" s="105"/>
      <c r="N275" s="105"/>
      <c r="O275" s="105"/>
    </row>
    <row r="276" spans="1:15" ht="12">
      <c r="A276" s="105"/>
      <c r="B276" s="105"/>
      <c r="C276" s="105"/>
      <c r="D276" s="105"/>
      <c r="E276" s="105"/>
      <c r="F276" s="105"/>
      <c r="G276" s="105"/>
      <c r="H276" s="105"/>
      <c r="I276" s="207"/>
      <c r="J276" s="105"/>
      <c r="K276" s="105"/>
      <c r="L276" s="105"/>
      <c r="M276" s="105"/>
      <c r="N276" s="105"/>
      <c r="O276" s="105"/>
    </row>
    <row r="277" spans="1:15" ht="12">
      <c r="A277" s="105"/>
      <c r="B277" s="105"/>
      <c r="C277" s="105"/>
      <c r="D277" s="105"/>
      <c r="E277" s="105"/>
      <c r="F277" s="105"/>
      <c r="G277" s="105"/>
      <c r="H277" s="105"/>
      <c r="I277" s="207"/>
      <c r="J277" s="105"/>
      <c r="K277" s="105"/>
      <c r="L277" s="105"/>
      <c r="M277" s="105"/>
      <c r="N277" s="105"/>
      <c r="O277" s="105"/>
    </row>
    <row r="278" spans="1:15" ht="12">
      <c r="A278" s="105"/>
      <c r="B278" s="105"/>
      <c r="C278" s="105"/>
      <c r="D278" s="105"/>
      <c r="E278" s="105"/>
      <c r="F278" s="105"/>
      <c r="G278" s="105"/>
      <c r="H278" s="105"/>
      <c r="I278" s="207"/>
      <c r="J278" s="105"/>
      <c r="K278" s="105"/>
      <c r="L278" s="105"/>
      <c r="M278" s="105"/>
      <c r="N278" s="105"/>
      <c r="O278" s="105"/>
    </row>
    <row r="279" spans="1:15" ht="12">
      <c r="A279" s="105"/>
      <c r="B279" s="105"/>
      <c r="C279" s="105"/>
      <c r="D279" s="105"/>
      <c r="E279" s="105"/>
      <c r="F279" s="105"/>
      <c r="G279" s="105"/>
      <c r="H279" s="105"/>
      <c r="I279" s="207"/>
      <c r="J279" s="105"/>
      <c r="K279" s="105"/>
      <c r="L279" s="105"/>
      <c r="M279" s="105"/>
      <c r="N279" s="105"/>
      <c r="O279" s="105"/>
    </row>
    <row r="280" spans="1:15" ht="12">
      <c r="A280" s="105"/>
      <c r="B280" s="105"/>
      <c r="C280" s="105"/>
      <c r="D280" s="105"/>
      <c r="E280" s="105"/>
      <c r="F280" s="105"/>
      <c r="G280" s="105"/>
      <c r="H280" s="105"/>
      <c r="I280" s="207"/>
      <c r="J280" s="105"/>
      <c r="K280" s="105"/>
      <c r="L280" s="105"/>
      <c r="M280" s="105"/>
      <c r="N280" s="105"/>
      <c r="O280" s="105"/>
    </row>
    <row r="281" spans="1:15" ht="12">
      <c r="A281" s="105"/>
      <c r="B281" s="105"/>
      <c r="C281" s="105"/>
      <c r="D281" s="105"/>
      <c r="E281" s="105"/>
      <c r="F281" s="105"/>
      <c r="G281" s="105"/>
      <c r="H281" s="105"/>
      <c r="I281" s="207"/>
      <c r="J281" s="105"/>
      <c r="K281" s="105"/>
      <c r="L281" s="105"/>
      <c r="M281" s="105"/>
      <c r="N281" s="105"/>
      <c r="O281" s="105"/>
    </row>
    <row r="282" spans="1:15" ht="12">
      <c r="A282" s="105"/>
      <c r="B282" s="105"/>
      <c r="C282" s="105"/>
      <c r="D282" s="105"/>
      <c r="E282" s="105"/>
      <c r="F282" s="105"/>
      <c r="G282" s="105"/>
      <c r="H282" s="105"/>
      <c r="I282" s="207"/>
      <c r="J282" s="105"/>
      <c r="K282" s="105"/>
      <c r="L282" s="105"/>
      <c r="M282" s="105"/>
      <c r="N282" s="105"/>
      <c r="O282" s="105"/>
    </row>
    <row r="283" spans="1:15" ht="12">
      <c r="A283" s="105"/>
      <c r="B283" s="105"/>
      <c r="C283" s="105"/>
      <c r="D283" s="105"/>
      <c r="E283" s="105"/>
      <c r="F283" s="105"/>
      <c r="G283" s="105"/>
      <c r="H283" s="105"/>
      <c r="I283" s="207"/>
      <c r="J283" s="105"/>
      <c r="K283" s="105"/>
      <c r="L283" s="105"/>
      <c r="M283" s="105"/>
      <c r="N283" s="105"/>
      <c r="O283" s="105"/>
    </row>
    <row r="284" spans="1:15" ht="12">
      <c r="A284" s="105"/>
      <c r="B284" s="105"/>
      <c r="C284" s="105"/>
      <c r="D284" s="105"/>
      <c r="E284" s="105"/>
      <c r="F284" s="105"/>
      <c r="G284" s="105"/>
      <c r="H284" s="105"/>
      <c r="I284" s="207"/>
      <c r="J284" s="105"/>
      <c r="K284" s="105"/>
      <c r="L284" s="105"/>
      <c r="M284" s="105"/>
      <c r="N284" s="105"/>
      <c r="O284" s="105"/>
    </row>
    <row r="285" spans="1:15" ht="12">
      <c r="A285" s="105"/>
      <c r="B285" s="105"/>
      <c r="C285" s="105"/>
      <c r="D285" s="105"/>
      <c r="E285" s="105"/>
      <c r="F285" s="105"/>
      <c r="G285" s="105"/>
      <c r="H285" s="105"/>
      <c r="I285" s="207"/>
      <c r="J285" s="105"/>
      <c r="K285" s="105"/>
      <c r="L285" s="105"/>
      <c r="M285" s="105"/>
      <c r="N285" s="105"/>
      <c r="O285" s="105"/>
    </row>
    <row r="286" spans="1:15" ht="12">
      <c r="A286" s="105"/>
      <c r="B286" s="105"/>
      <c r="C286" s="105"/>
      <c r="D286" s="105"/>
      <c r="E286" s="105"/>
      <c r="F286" s="105"/>
      <c r="G286" s="105"/>
      <c r="H286" s="105"/>
      <c r="I286" s="207"/>
      <c r="J286" s="105"/>
      <c r="K286" s="105"/>
      <c r="L286" s="105"/>
      <c r="M286" s="105"/>
      <c r="N286" s="105"/>
      <c r="O286" s="105"/>
    </row>
    <row r="287" spans="1:15" ht="12">
      <c r="A287" s="105"/>
      <c r="B287" s="105"/>
      <c r="C287" s="105"/>
      <c r="D287" s="105"/>
      <c r="E287" s="105"/>
      <c r="F287" s="105"/>
      <c r="G287" s="105"/>
      <c r="H287" s="105"/>
      <c r="I287" s="207"/>
      <c r="J287" s="105"/>
      <c r="K287" s="105"/>
      <c r="L287" s="105"/>
      <c r="M287" s="105"/>
      <c r="N287" s="105"/>
      <c r="O287" s="105"/>
    </row>
    <row r="288" spans="1:15" ht="12">
      <c r="A288" s="105"/>
      <c r="B288" s="105"/>
      <c r="C288" s="105"/>
      <c r="D288" s="105"/>
      <c r="E288" s="105"/>
      <c r="F288" s="105"/>
      <c r="G288" s="105"/>
      <c r="H288" s="105"/>
      <c r="I288" s="207"/>
      <c r="J288" s="105"/>
      <c r="K288" s="105"/>
      <c r="L288" s="105"/>
      <c r="M288" s="105"/>
      <c r="N288" s="105"/>
      <c r="O288" s="105"/>
    </row>
    <row r="289" spans="1:15" ht="12">
      <c r="A289" s="105"/>
      <c r="B289" s="105"/>
      <c r="C289" s="105"/>
      <c r="D289" s="105"/>
      <c r="E289" s="105"/>
      <c r="F289" s="105"/>
      <c r="G289" s="105"/>
      <c r="H289" s="105"/>
      <c r="I289" s="207"/>
      <c r="J289" s="105"/>
      <c r="K289" s="105"/>
      <c r="L289" s="105"/>
      <c r="M289" s="105"/>
      <c r="N289" s="105"/>
      <c r="O289" s="105"/>
    </row>
    <row r="290" spans="1:15" ht="12">
      <c r="A290" s="105"/>
      <c r="B290" s="105"/>
      <c r="C290" s="105"/>
      <c r="D290" s="105"/>
      <c r="E290" s="105"/>
      <c r="F290" s="105"/>
      <c r="G290" s="105"/>
      <c r="H290" s="105"/>
      <c r="I290" s="207"/>
      <c r="J290" s="105"/>
      <c r="K290" s="105"/>
      <c r="L290" s="105"/>
      <c r="M290" s="105"/>
      <c r="N290" s="105"/>
      <c r="O290" s="105"/>
    </row>
    <row r="291" spans="1:15" ht="12">
      <c r="A291" s="105"/>
      <c r="B291" s="105"/>
      <c r="C291" s="105"/>
      <c r="D291" s="105"/>
      <c r="E291" s="105"/>
      <c r="F291" s="105"/>
      <c r="G291" s="105"/>
      <c r="H291" s="105"/>
      <c r="I291" s="207"/>
      <c r="J291" s="105"/>
      <c r="K291" s="105"/>
      <c r="L291" s="105"/>
      <c r="M291" s="105"/>
      <c r="N291" s="105"/>
      <c r="O291" s="105"/>
    </row>
    <row r="292" spans="1:15" ht="12">
      <c r="A292" s="105"/>
      <c r="B292" s="105"/>
      <c r="C292" s="105"/>
      <c r="D292" s="105"/>
      <c r="E292" s="105"/>
      <c r="F292" s="105"/>
      <c r="G292" s="105"/>
      <c r="H292" s="105"/>
      <c r="I292" s="207"/>
      <c r="J292" s="105"/>
      <c r="K292" s="105"/>
      <c r="L292" s="105"/>
      <c r="M292" s="105"/>
      <c r="N292" s="105"/>
      <c r="O292" s="105"/>
    </row>
    <row r="293" spans="1:15" ht="12">
      <c r="A293" s="105"/>
      <c r="B293" s="105"/>
      <c r="C293" s="105"/>
      <c r="D293" s="105"/>
      <c r="E293" s="105"/>
      <c r="F293" s="105"/>
      <c r="G293" s="105"/>
      <c r="H293" s="105"/>
      <c r="I293" s="207"/>
      <c r="J293" s="105"/>
      <c r="K293" s="105"/>
      <c r="L293" s="105"/>
      <c r="M293" s="105"/>
      <c r="N293" s="105"/>
      <c r="O293" s="105"/>
    </row>
    <row r="294" spans="1:15" ht="12">
      <c r="A294" s="105"/>
      <c r="B294" s="105"/>
      <c r="C294" s="105"/>
      <c r="D294" s="105"/>
      <c r="E294" s="105"/>
      <c r="F294" s="105"/>
      <c r="G294" s="105"/>
      <c r="H294" s="105"/>
      <c r="I294" s="207"/>
      <c r="J294" s="105"/>
      <c r="K294" s="105"/>
      <c r="L294" s="105"/>
      <c r="M294" s="105"/>
      <c r="N294" s="105"/>
      <c r="O294" s="105"/>
    </row>
    <row r="295" spans="1:15" ht="12">
      <c r="A295" s="105"/>
      <c r="B295" s="105"/>
      <c r="C295" s="105"/>
      <c r="D295" s="105"/>
      <c r="E295" s="105"/>
      <c r="F295" s="105"/>
      <c r="G295" s="105"/>
      <c r="H295" s="105"/>
      <c r="I295" s="207"/>
      <c r="J295" s="105"/>
      <c r="K295" s="105"/>
      <c r="L295" s="105"/>
      <c r="M295" s="105"/>
      <c r="N295" s="105"/>
      <c r="O295" s="105"/>
    </row>
    <row r="296" spans="1:15" ht="12">
      <c r="A296" s="105"/>
      <c r="B296" s="105"/>
      <c r="C296" s="105"/>
      <c r="D296" s="105"/>
      <c r="E296" s="105"/>
      <c r="F296" s="105"/>
      <c r="G296" s="105"/>
      <c r="H296" s="105"/>
      <c r="I296" s="207"/>
      <c r="J296" s="105"/>
      <c r="K296" s="105"/>
      <c r="L296" s="105"/>
      <c r="M296" s="105"/>
      <c r="N296" s="105"/>
      <c r="O296" s="105"/>
    </row>
    <row r="297" spans="1:15" ht="12">
      <c r="A297" s="105"/>
      <c r="B297" s="105"/>
      <c r="C297" s="105"/>
      <c r="D297" s="105"/>
      <c r="E297" s="105"/>
      <c r="F297" s="105"/>
      <c r="G297" s="105"/>
      <c r="H297" s="105"/>
      <c r="I297" s="207"/>
      <c r="J297" s="105"/>
      <c r="K297" s="105"/>
      <c r="L297" s="105"/>
      <c r="M297" s="105"/>
      <c r="N297" s="105"/>
      <c r="O297" s="105"/>
    </row>
    <row r="298" spans="1:15" ht="12">
      <c r="A298" s="105"/>
      <c r="B298" s="105"/>
      <c r="C298" s="105"/>
      <c r="D298" s="105"/>
      <c r="E298" s="105"/>
      <c r="F298" s="105"/>
      <c r="G298" s="105"/>
      <c r="H298" s="105"/>
      <c r="I298" s="207"/>
      <c r="J298" s="105"/>
      <c r="K298" s="105"/>
      <c r="L298" s="105"/>
      <c r="M298" s="105"/>
      <c r="N298" s="105"/>
      <c r="O298" s="105"/>
    </row>
    <row r="299" spans="1:15" ht="12">
      <c r="A299" s="105"/>
      <c r="B299" s="105"/>
      <c r="C299" s="105"/>
      <c r="D299" s="105"/>
      <c r="E299" s="105"/>
      <c r="F299" s="105"/>
      <c r="G299" s="105"/>
      <c r="H299" s="105"/>
      <c r="I299" s="207"/>
      <c r="J299" s="105"/>
      <c r="K299" s="105"/>
      <c r="L299" s="105"/>
      <c r="M299" s="105"/>
      <c r="N299" s="105"/>
      <c r="O299" s="105"/>
    </row>
    <row r="300" spans="1:15" ht="12">
      <c r="A300" s="105"/>
      <c r="B300" s="105"/>
      <c r="C300" s="105"/>
      <c r="D300" s="105"/>
      <c r="E300" s="105"/>
      <c r="F300" s="105"/>
      <c r="G300" s="105"/>
      <c r="H300" s="105"/>
      <c r="I300" s="207"/>
      <c r="J300" s="105"/>
      <c r="K300" s="105"/>
      <c r="L300" s="105"/>
      <c r="M300" s="105"/>
      <c r="N300" s="105"/>
      <c r="O300" s="105"/>
    </row>
    <row r="301" spans="1:15" ht="12">
      <c r="A301" s="105"/>
      <c r="B301" s="105"/>
      <c r="C301" s="105"/>
      <c r="D301" s="105"/>
      <c r="E301" s="105"/>
      <c r="F301" s="105"/>
      <c r="G301" s="105"/>
      <c r="H301" s="105"/>
      <c r="I301" s="207"/>
      <c r="J301" s="105"/>
      <c r="K301" s="105"/>
      <c r="L301" s="105"/>
      <c r="M301" s="105"/>
      <c r="N301" s="105"/>
      <c r="O301" s="105"/>
    </row>
    <row r="302" spans="1:15" ht="12">
      <c r="A302" s="105"/>
      <c r="B302" s="105"/>
      <c r="C302" s="105"/>
      <c r="D302" s="105"/>
      <c r="E302" s="105"/>
      <c r="F302" s="105"/>
      <c r="G302" s="105"/>
      <c r="H302" s="105"/>
      <c r="I302" s="207"/>
      <c r="J302" s="105"/>
      <c r="K302" s="105"/>
      <c r="L302" s="105"/>
      <c r="M302" s="105"/>
      <c r="N302" s="105"/>
      <c r="O302" s="105"/>
    </row>
    <row r="303" spans="1:15" ht="12">
      <c r="A303" s="105"/>
      <c r="B303" s="105"/>
      <c r="C303" s="105"/>
      <c r="D303" s="105"/>
      <c r="E303" s="105"/>
      <c r="F303" s="105"/>
      <c r="G303" s="105"/>
      <c r="H303" s="105"/>
      <c r="I303" s="207"/>
      <c r="J303" s="105"/>
      <c r="K303" s="105"/>
      <c r="L303" s="105"/>
      <c r="M303" s="105"/>
      <c r="N303" s="105"/>
      <c r="O303" s="105"/>
    </row>
    <row r="304" spans="1:15" ht="12">
      <c r="A304" s="105"/>
      <c r="B304" s="105"/>
      <c r="C304" s="105"/>
      <c r="D304" s="105"/>
      <c r="E304" s="105"/>
      <c r="F304" s="105"/>
      <c r="G304" s="105"/>
      <c r="H304" s="105"/>
      <c r="I304" s="207"/>
      <c r="J304" s="105"/>
      <c r="K304" s="105"/>
      <c r="L304" s="105"/>
      <c r="M304" s="105"/>
      <c r="N304" s="105"/>
      <c r="O304" s="105"/>
    </row>
    <row r="305" spans="1:15" ht="12">
      <c r="A305" s="105"/>
      <c r="B305" s="105"/>
      <c r="C305" s="105"/>
      <c r="D305" s="105"/>
      <c r="E305" s="105"/>
      <c r="F305" s="105"/>
      <c r="G305" s="105"/>
      <c r="H305" s="105"/>
      <c r="I305" s="207"/>
      <c r="J305" s="105"/>
      <c r="K305" s="105"/>
      <c r="L305" s="105"/>
      <c r="M305" s="105"/>
      <c r="N305" s="105"/>
      <c r="O305" s="105"/>
    </row>
    <row r="306" spans="1:15" ht="12">
      <c r="A306" s="105"/>
      <c r="B306" s="105"/>
      <c r="C306" s="105"/>
      <c r="D306" s="105"/>
      <c r="E306" s="105"/>
      <c r="F306" s="105"/>
      <c r="G306" s="105"/>
      <c r="H306" s="105"/>
      <c r="I306" s="207"/>
      <c r="J306" s="105"/>
      <c r="K306" s="105"/>
      <c r="L306" s="105"/>
      <c r="M306" s="105"/>
      <c r="N306" s="105"/>
      <c r="O306" s="105"/>
    </row>
    <row r="307" spans="1:15" ht="12">
      <c r="A307" s="105"/>
      <c r="B307" s="105"/>
      <c r="C307" s="105"/>
      <c r="D307" s="105"/>
      <c r="E307" s="105"/>
      <c r="F307" s="105"/>
      <c r="G307" s="105"/>
      <c r="H307" s="105"/>
      <c r="I307" s="207"/>
      <c r="J307" s="105"/>
      <c r="K307" s="105"/>
      <c r="L307" s="105"/>
      <c r="M307" s="105"/>
      <c r="N307" s="105"/>
      <c r="O307" s="105"/>
    </row>
    <row r="308" spans="1:15" ht="12">
      <c r="A308" s="105"/>
      <c r="B308" s="105"/>
      <c r="C308" s="105"/>
      <c r="D308" s="105"/>
      <c r="E308" s="105"/>
      <c r="F308" s="105"/>
      <c r="G308" s="105"/>
      <c r="H308" s="105"/>
      <c r="I308" s="207"/>
      <c r="J308" s="105"/>
      <c r="K308" s="105"/>
      <c r="L308" s="105"/>
      <c r="M308" s="105"/>
      <c r="N308" s="105"/>
      <c r="O308" s="105"/>
    </row>
    <row r="309" spans="1:15" ht="12">
      <c r="A309" s="105"/>
      <c r="B309" s="105"/>
      <c r="C309" s="105"/>
      <c r="D309" s="105"/>
      <c r="E309" s="105"/>
      <c r="F309" s="105"/>
      <c r="G309" s="105"/>
      <c r="H309" s="105"/>
      <c r="I309" s="207"/>
      <c r="J309" s="105"/>
      <c r="K309" s="105"/>
      <c r="L309" s="105"/>
      <c r="M309" s="105"/>
      <c r="N309" s="105"/>
      <c r="O309" s="105"/>
    </row>
    <row r="310" spans="1:15" ht="12">
      <c r="A310" s="105"/>
      <c r="B310" s="105"/>
      <c r="C310" s="105"/>
      <c r="D310" s="105"/>
      <c r="E310" s="105"/>
      <c r="F310" s="105"/>
      <c r="G310" s="105"/>
      <c r="H310" s="105"/>
      <c r="I310" s="207"/>
      <c r="J310" s="105"/>
      <c r="K310" s="105"/>
      <c r="L310" s="105"/>
      <c r="M310" s="105"/>
      <c r="N310" s="105"/>
      <c r="O310" s="105"/>
    </row>
    <row r="311" spans="1:15" ht="12">
      <c r="A311" s="105"/>
      <c r="B311" s="105"/>
      <c r="C311" s="105"/>
      <c r="D311" s="105"/>
      <c r="E311" s="105"/>
      <c r="F311" s="105"/>
      <c r="G311" s="105"/>
      <c r="H311" s="105"/>
      <c r="I311" s="207"/>
      <c r="J311" s="105"/>
      <c r="K311" s="105"/>
      <c r="L311" s="105"/>
      <c r="M311" s="105"/>
      <c r="N311" s="105"/>
      <c r="O311" s="105"/>
    </row>
    <row r="312" spans="1:15" ht="12">
      <c r="A312" s="105"/>
      <c r="B312" s="105"/>
      <c r="C312" s="105"/>
      <c r="D312" s="105"/>
      <c r="E312" s="105"/>
      <c r="F312" s="105"/>
      <c r="G312" s="105"/>
      <c r="H312" s="105"/>
      <c r="I312" s="207"/>
      <c r="J312" s="105"/>
      <c r="K312" s="105"/>
      <c r="L312" s="105"/>
      <c r="M312" s="105"/>
      <c r="N312" s="105"/>
      <c r="O312" s="105"/>
    </row>
    <row r="313" spans="1:15" ht="12">
      <c r="A313" s="105"/>
      <c r="B313" s="105"/>
      <c r="C313" s="105"/>
      <c r="D313" s="105"/>
      <c r="E313" s="105"/>
      <c r="F313" s="105"/>
      <c r="G313" s="105"/>
      <c r="H313" s="105"/>
      <c r="I313" s="207"/>
      <c r="J313" s="105"/>
      <c r="K313" s="105"/>
      <c r="L313" s="105"/>
      <c r="M313" s="105"/>
      <c r="N313" s="105"/>
      <c r="O313" s="105"/>
    </row>
    <row r="314" spans="1:15" ht="12">
      <c r="A314" s="105"/>
      <c r="B314" s="105"/>
      <c r="C314" s="105"/>
      <c r="D314" s="105"/>
      <c r="E314" s="105"/>
      <c r="F314" s="105"/>
      <c r="G314" s="105"/>
      <c r="H314" s="105"/>
      <c r="I314" s="207"/>
      <c r="J314" s="105"/>
      <c r="K314" s="105"/>
      <c r="L314" s="105"/>
      <c r="M314" s="105"/>
      <c r="N314" s="105"/>
      <c r="O314" s="105"/>
    </row>
    <row r="315" spans="1:15" ht="12">
      <c r="A315" s="105"/>
      <c r="B315" s="105"/>
      <c r="C315" s="105"/>
      <c r="D315" s="105"/>
      <c r="E315" s="105"/>
      <c r="F315" s="105"/>
      <c r="G315" s="105"/>
      <c r="H315" s="105"/>
      <c r="I315" s="207"/>
      <c r="J315" s="105"/>
      <c r="K315" s="105"/>
      <c r="L315" s="105"/>
      <c r="M315" s="105"/>
      <c r="N315" s="105"/>
      <c r="O315" s="105"/>
    </row>
    <row r="316" spans="1:15" ht="12">
      <c r="A316" s="105"/>
      <c r="B316" s="105"/>
      <c r="C316" s="105"/>
      <c r="D316" s="105"/>
      <c r="E316" s="105"/>
      <c r="F316" s="105"/>
      <c r="G316" s="105"/>
      <c r="H316" s="105"/>
      <c r="I316" s="207"/>
      <c r="J316" s="105"/>
      <c r="K316" s="105"/>
      <c r="L316" s="105"/>
      <c r="M316" s="105"/>
      <c r="N316" s="105"/>
      <c r="O316" s="105"/>
    </row>
    <row r="317" spans="1:15" ht="12">
      <c r="A317" s="105"/>
      <c r="B317" s="105"/>
      <c r="C317" s="105"/>
      <c r="D317" s="105"/>
      <c r="E317" s="105"/>
      <c r="F317" s="105"/>
      <c r="G317" s="105"/>
      <c r="H317" s="105"/>
      <c r="I317" s="207"/>
      <c r="J317" s="105"/>
      <c r="K317" s="105"/>
      <c r="L317" s="105"/>
      <c r="M317" s="105"/>
      <c r="N317" s="105"/>
      <c r="O317" s="105"/>
    </row>
    <row r="318" spans="1:15" ht="12">
      <c r="A318" s="105"/>
      <c r="B318" s="105"/>
      <c r="C318" s="105"/>
      <c r="D318" s="105"/>
      <c r="E318" s="105"/>
      <c r="F318" s="105"/>
      <c r="G318" s="105"/>
      <c r="H318" s="105"/>
      <c r="I318" s="207"/>
      <c r="J318" s="105"/>
      <c r="K318" s="105"/>
      <c r="L318" s="105"/>
      <c r="M318" s="105"/>
      <c r="N318" s="105"/>
      <c r="O318" s="105"/>
    </row>
    <row r="319" spans="1:15" ht="12">
      <c r="A319" s="105"/>
      <c r="B319" s="105"/>
      <c r="C319" s="105"/>
      <c r="D319" s="105"/>
      <c r="E319" s="105"/>
      <c r="F319" s="105"/>
      <c r="G319" s="105"/>
      <c r="H319" s="105"/>
      <c r="I319" s="207"/>
      <c r="J319" s="105"/>
      <c r="K319" s="105"/>
      <c r="L319" s="105"/>
      <c r="M319" s="105"/>
      <c r="N319" s="105"/>
      <c r="O319" s="105"/>
    </row>
    <row r="320" spans="1:15" ht="12">
      <c r="A320" s="105"/>
      <c r="B320" s="105"/>
      <c r="C320" s="105"/>
      <c r="D320" s="105"/>
      <c r="E320" s="105"/>
      <c r="F320" s="105"/>
      <c r="G320" s="105"/>
      <c r="H320" s="105"/>
      <c r="I320" s="207"/>
      <c r="J320" s="105"/>
      <c r="K320" s="105"/>
      <c r="L320" s="105"/>
      <c r="M320" s="105"/>
      <c r="N320" s="105"/>
      <c r="O320" s="105"/>
    </row>
    <row r="321" spans="1:15" ht="12">
      <c r="A321" s="105"/>
      <c r="B321" s="105"/>
      <c r="C321" s="105"/>
      <c r="D321" s="105"/>
      <c r="E321" s="105"/>
      <c r="F321" s="105"/>
      <c r="G321" s="105"/>
      <c r="H321" s="105"/>
      <c r="I321" s="207"/>
      <c r="J321" s="105"/>
      <c r="K321" s="105"/>
      <c r="L321" s="105"/>
      <c r="M321" s="105"/>
      <c r="N321" s="105"/>
      <c r="O321" s="105"/>
    </row>
    <row r="322" spans="1:15" ht="12">
      <c r="A322" s="105"/>
      <c r="B322" s="105"/>
      <c r="C322" s="105"/>
      <c r="D322" s="105"/>
      <c r="E322" s="105"/>
      <c r="F322" s="105"/>
      <c r="G322" s="105"/>
      <c r="H322" s="105"/>
      <c r="I322" s="207"/>
      <c r="J322" s="105"/>
      <c r="K322" s="105"/>
      <c r="L322" s="105"/>
      <c r="M322" s="105"/>
      <c r="N322" s="105"/>
      <c r="O322" s="105"/>
    </row>
    <row r="323" spans="1:15" ht="12">
      <c r="A323" s="105"/>
      <c r="B323" s="105"/>
      <c r="C323" s="105"/>
      <c r="D323" s="105"/>
      <c r="E323" s="105"/>
      <c r="F323" s="105"/>
      <c r="G323" s="105"/>
      <c r="H323" s="105"/>
      <c r="I323" s="207"/>
      <c r="J323" s="105"/>
      <c r="K323" s="105"/>
      <c r="L323" s="105"/>
      <c r="M323" s="105"/>
      <c r="N323" s="105"/>
      <c r="O323" s="105"/>
    </row>
    <row r="324" spans="1:15" ht="12">
      <c r="A324" s="105"/>
      <c r="B324" s="105"/>
      <c r="C324" s="105"/>
      <c r="D324" s="105"/>
      <c r="E324" s="105"/>
      <c r="F324" s="105"/>
      <c r="G324" s="105"/>
      <c r="H324" s="105"/>
      <c r="I324" s="207"/>
      <c r="J324" s="105"/>
      <c r="K324" s="105"/>
      <c r="L324" s="105"/>
      <c r="M324" s="105"/>
      <c r="N324" s="105"/>
      <c r="O324" s="105"/>
    </row>
    <row r="325" spans="1:15" ht="12">
      <c r="A325" s="105"/>
      <c r="B325" s="105"/>
      <c r="C325" s="105"/>
      <c r="D325" s="105"/>
      <c r="E325" s="105"/>
      <c r="F325" s="105"/>
      <c r="G325" s="105"/>
      <c r="H325" s="105"/>
      <c r="I325" s="207"/>
      <c r="J325" s="105"/>
      <c r="K325" s="105"/>
      <c r="L325" s="105"/>
      <c r="M325" s="105"/>
      <c r="N325" s="105"/>
      <c r="O325" s="105"/>
    </row>
    <row r="326" spans="1:15" ht="12">
      <c r="A326" s="105"/>
      <c r="B326" s="105"/>
      <c r="C326" s="105"/>
      <c r="D326" s="105"/>
      <c r="E326" s="105"/>
      <c r="F326" s="105"/>
      <c r="G326" s="105"/>
      <c r="H326" s="105"/>
      <c r="I326" s="207"/>
      <c r="J326" s="105"/>
      <c r="K326" s="105"/>
      <c r="L326" s="105"/>
      <c r="M326" s="105"/>
      <c r="N326" s="105"/>
      <c r="O326" s="105"/>
    </row>
    <row r="327" spans="1:15" ht="12">
      <c r="A327" s="105"/>
      <c r="B327" s="105"/>
      <c r="C327" s="105"/>
      <c r="D327" s="105"/>
      <c r="E327" s="105"/>
      <c r="F327" s="105"/>
      <c r="G327" s="105"/>
      <c r="H327" s="105"/>
      <c r="I327" s="207"/>
      <c r="J327" s="105"/>
      <c r="K327" s="105"/>
      <c r="L327" s="105"/>
      <c r="M327" s="105"/>
      <c r="N327" s="105"/>
      <c r="O327" s="105"/>
    </row>
    <row r="328" spans="1:15" ht="12">
      <c r="A328" s="105"/>
      <c r="B328" s="105"/>
      <c r="C328" s="105"/>
      <c r="D328" s="105"/>
      <c r="E328" s="105"/>
      <c r="F328" s="105"/>
      <c r="G328" s="105"/>
      <c r="H328" s="105"/>
      <c r="I328" s="207"/>
      <c r="J328" s="105"/>
      <c r="K328" s="105"/>
      <c r="L328" s="105"/>
      <c r="M328" s="105"/>
      <c r="N328" s="105"/>
      <c r="O328" s="105"/>
    </row>
    <row r="329" spans="1:15" ht="12">
      <c r="A329" s="105"/>
      <c r="B329" s="105"/>
      <c r="C329" s="105"/>
      <c r="D329" s="105"/>
      <c r="E329" s="105"/>
      <c r="F329" s="105"/>
      <c r="G329" s="105"/>
      <c r="H329" s="105"/>
      <c r="I329" s="207"/>
      <c r="J329" s="105"/>
      <c r="K329" s="105"/>
      <c r="L329" s="105"/>
      <c r="M329" s="105"/>
      <c r="N329" s="105"/>
      <c r="O329" s="105"/>
    </row>
    <row r="330" spans="1:15" ht="12">
      <c r="A330" s="105"/>
      <c r="B330" s="105"/>
      <c r="C330" s="105"/>
      <c r="D330" s="105"/>
      <c r="E330" s="105"/>
      <c r="F330" s="105"/>
      <c r="G330" s="105"/>
      <c r="H330" s="105"/>
      <c r="I330" s="207"/>
      <c r="J330" s="105"/>
      <c r="K330" s="105"/>
      <c r="L330" s="105"/>
      <c r="M330" s="105"/>
      <c r="N330" s="105"/>
      <c r="O330" s="105"/>
    </row>
    <row r="331" spans="1:15" ht="12">
      <c r="A331" s="105"/>
      <c r="B331" s="105"/>
      <c r="C331" s="105"/>
      <c r="D331" s="105"/>
      <c r="E331" s="105"/>
      <c r="F331" s="105"/>
      <c r="G331" s="105"/>
      <c r="H331" s="105"/>
      <c r="I331" s="207"/>
      <c r="J331" s="105"/>
      <c r="K331" s="105"/>
      <c r="L331" s="105"/>
      <c r="M331" s="105"/>
      <c r="N331" s="105"/>
      <c r="O331" s="105"/>
    </row>
    <row r="332" spans="1:15" ht="12">
      <c r="A332" s="105"/>
      <c r="B332" s="105"/>
      <c r="C332" s="105"/>
      <c r="D332" s="105"/>
      <c r="E332" s="105"/>
      <c r="F332" s="105"/>
      <c r="G332" s="105"/>
      <c r="H332" s="105"/>
      <c r="I332" s="207"/>
      <c r="J332" s="105"/>
      <c r="K332" s="105"/>
      <c r="L332" s="105"/>
      <c r="M332" s="105"/>
      <c r="N332" s="105"/>
      <c r="O332" s="105"/>
    </row>
    <row r="333" spans="1:15" ht="12">
      <c r="A333" s="105"/>
      <c r="B333" s="105"/>
      <c r="C333" s="105"/>
      <c r="D333" s="105"/>
      <c r="E333" s="105"/>
      <c r="F333" s="105"/>
      <c r="G333" s="105"/>
      <c r="H333" s="105"/>
      <c r="I333" s="207"/>
      <c r="J333" s="105"/>
      <c r="K333" s="105"/>
      <c r="L333" s="105"/>
      <c r="M333" s="105"/>
      <c r="N333" s="105"/>
      <c r="O333" s="105"/>
    </row>
    <row r="334" spans="1:15" ht="12">
      <c r="A334" s="105"/>
      <c r="B334" s="105"/>
      <c r="C334" s="105"/>
      <c r="D334" s="105"/>
      <c r="E334" s="105"/>
      <c r="F334" s="105"/>
      <c r="G334" s="105"/>
      <c r="H334" s="105"/>
      <c r="I334" s="207"/>
      <c r="J334" s="105"/>
      <c r="K334" s="105"/>
      <c r="L334" s="105"/>
      <c r="M334" s="105"/>
      <c r="N334" s="105"/>
      <c r="O334" s="105"/>
    </row>
    <row r="335" spans="1:15" ht="12">
      <c r="A335" s="105"/>
      <c r="B335" s="105"/>
      <c r="C335" s="105"/>
      <c r="D335" s="105"/>
      <c r="E335" s="105"/>
      <c r="F335" s="105"/>
      <c r="G335" s="105"/>
      <c r="H335" s="105"/>
      <c r="I335" s="207"/>
      <c r="J335" s="105"/>
      <c r="K335" s="105"/>
      <c r="L335" s="105"/>
      <c r="M335" s="105"/>
      <c r="N335" s="105"/>
      <c r="O335" s="105"/>
    </row>
    <row r="336" spans="1:15" ht="12">
      <c r="A336" s="105"/>
      <c r="B336" s="105"/>
      <c r="C336" s="105"/>
      <c r="D336" s="105"/>
      <c r="E336" s="105"/>
      <c r="F336" s="105"/>
      <c r="G336" s="105"/>
      <c r="H336" s="105"/>
      <c r="I336" s="207"/>
      <c r="J336" s="105"/>
      <c r="K336" s="105"/>
      <c r="L336" s="105"/>
      <c r="M336" s="105"/>
      <c r="N336" s="105"/>
      <c r="O336" s="105"/>
    </row>
    <row r="337" spans="1:15" ht="12">
      <c r="A337" s="105"/>
      <c r="B337" s="105"/>
      <c r="C337" s="105"/>
      <c r="D337" s="105"/>
      <c r="E337" s="105"/>
      <c r="F337" s="105"/>
      <c r="G337" s="105"/>
      <c r="H337" s="105"/>
      <c r="I337" s="207"/>
      <c r="J337" s="105"/>
      <c r="K337" s="105"/>
      <c r="L337" s="105"/>
      <c r="M337" s="105"/>
      <c r="N337" s="105"/>
      <c r="O337" s="105"/>
    </row>
    <row r="338" spans="1:15" ht="12">
      <c r="A338" s="105"/>
      <c r="B338" s="105"/>
      <c r="C338" s="105"/>
      <c r="D338" s="105"/>
      <c r="E338" s="105"/>
      <c r="F338" s="105"/>
      <c r="G338" s="105"/>
      <c r="H338" s="105"/>
      <c r="I338" s="207"/>
      <c r="J338" s="105"/>
      <c r="K338" s="105"/>
      <c r="L338" s="105"/>
      <c r="M338" s="105"/>
      <c r="N338" s="105"/>
      <c r="O338" s="105"/>
    </row>
    <row r="339" spans="1:15" ht="12">
      <c r="A339" s="105"/>
      <c r="B339" s="105"/>
      <c r="C339" s="105"/>
      <c r="D339" s="105"/>
      <c r="E339" s="105"/>
      <c r="F339" s="105"/>
      <c r="G339" s="105"/>
      <c r="H339" s="105"/>
      <c r="I339" s="207"/>
      <c r="J339" s="105"/>
      <c r="K339" s="105"/>
      <c r="L339" s="105"/>
      <c r="M339" s="105"/>
      <c r="N339" s="105"/>
      <c r="O339" s="105"/>
    </row>
    <row r="340" spans="1:15" ht="12">
      <c r="A340" s="105"/>
      <c r="B340" s="105"/>
      <c r="C340" s="105"/>
      <c r="D340" s="105"/>
      <c r="E340" s="105"/>
      <c r="F340" s="105"/>
      <c r="G340" s="105"/>
      <c r="H340" s="105"/>
      <c r="I340" s="207"/>
      <c r="J340" s="105"/>
      <c r="K340" s="105"/>
      <c r="L340" s="105"/>
      <c r="M340" s="105"/>
      <c r="N340" s="105"/>
      <c r="O340" s="105"/>
    </row>
    <row r="341" spans="1:15" ht="12">
      <c r="A341" s="105"/>
      <c r="B341" s="105"/>
      <c r="C341" s="105"/>
      <c r="D341" s="105"/>
      <c r="E341" s="105"/>
      <c r="F341" s="105"/>
      <c r="G341" s="105"/>
      <c r="H341" s="105"/>
      <c r="I341" s="207"/>
      <c r="J341" s="105"/>
      <c r="K341" s="105"/>
      <c r="L341" s="105"/>
      <c r="M341" s="105"/>
      <c r="N341" s="105"/>
      <c r="O341" s="105"/>
    </row>
    <row r="342" spans="1:15" ht="12">
      <c r="A342" s="105"/>
      <c r="B342" s="105"/>
      <c r="C342" s="105"/>
      <c r="D342" s="105"/>
      <c r="E342" s="105"/>
      <c r="F342" s="105"/>
      <c r="G342" s="105"/>
      <c r="H342" s="105"/>
      <c r="I342" s="207"/>
      <c r="J342" s="105"/>
      <c r="K342" s="105"/>
      <c r="L342" s="105"/>
      <c r="M342" s="105"/>
      <c r="N342" s="105"/>
      <c r="O342" s="105"/>
    </row>
    <row r="343" spans="1:15" ht="12">
      <c r="A343" s="105"/>
      <c r="B343" s="105"/>
      <c r="C343" s="105"/>
      <c r="D343" s="105"/>
      <c r="E343" s="105"/>
      <c r="F343" s="105"/>
      <c r="G343" s="105"/>
      <c r="H343" s="105"/>
      <c r="I343" s="207"/>
      <c r="J343" s="105"/>
      <c r="K343" s="105"/>
      <c r="L343" s="105"/>
      <c r="M343" s="105"/>
      <c r="N343" s="105"/>
      <c r="O343" s="105"/>
    </row>
    <row r="344" spans="1:15" ht="12">
      <c r="A344" s="105"/>
      <c r="B344" s="105"/>
      <c r="C344" s="105"/>
      <c r="D344" s="105"/>
      <c r="E344" s="105"/>
      <c r="F344" s="105"/>
      <c r="G344" s="105"/>
      <c r="H344" s="105"/>
      <c r="I344" s="207"/>
      <c r="J344" s="105"/>
      <c r="K344" s="105"/>
      <c r="L344" s="105"/>
      <c r="M344" s="105"/>
      <c r="N344" s="105"/>
      <c r="O344" s="105"/>
    </row>
    <row r="345" spans="1:15" ht="12">
      <c r="A345" s="105"/>
      <c r="B345" s="105"/>
      <c r="C345" s="105"/>
      <c r="D345" s="105"/>
      <c r="E345" s="105"/>
      <c r="F345" s="105"/>
      <c r="G345" s="105"/>
      <c r="H345" s="105"/>
      <c r="I345" s="207"/>
      <c r="J345" s="105"/>
      <c r="K345" s="105"/>
      <c r="L345" s="105"/>
      <c r="M345" s="105"/>
      <c r="N345" s="105"/>
      <c r="O345" s="105"/>
    </row>
    <row r="346" spans="1:15" ht="12">
      <c r="A346" s="105"/>
      <c r="B346" s="105"/>
      <c r="C346" s="105"/>
      <c r="D346" s="105"/>
      <c r="E346" s="105"/>
      <c r="F346" s="105"/>
      <c r="G346" s="105"/>
      <c r="H346" s="105"/>
      <c r="I346" s="207"/>
      <c r="J346" s="105"/>
      <c r="K346" s="105"/>
      <c r="L346" s="105"/>
      <c r="M346" s="105"/>
      <c r="N346" s="105"/>
      <c r="O346" s="105"/>
    </row>
    <row r="347" spans="1:15" ht="12">
      <c r="A347" s="105"/>
      <c r="B347" s="105"/>
      <c r="C347" s="105"/>
      <c r="D347" s="105"/>
      <c r="E347" s="105"/>
      <c r="F347" s="105"/>
      <c r="G347" s="105"/>
      <c r="H347" s="105"/>
      <c r="I347" s="207"/>
      <c r="J347" s="105"/>
      <c r="K347" s="105"/>
      <c r="L347" s="105"/>
      <c r="M347" s="105"/>
      <c r="N347" s="105"/>
      <c r="O347" s="105"/>
    </row>
    <row r="348" spans="1:15" ht="12">
      <c r="A348" s="105"/>
      <c r="B348" s="105"/>
      <c r="C348" s="105"/>
      <c r="D348" s="105"/>
      <c r="E348" s="105"/>
      <c r="F348" s="105"/>
      <c r="G348" s="105"/>
      <c r="H348" s="105"/>
      <c r="I348" s="207"/>
      <c r="J348" s="105"/>
      <c r="K348" s="105"/>
      <c r="L348" s="105"/>
      <c r="M348" s="105"/>
      <c r="N348" s="105"/>
      <c r="O348" s="105"/>
    </row>
    <row r="349" spans="1:15" ht="12">
      <c r="A349" s="105"/>
      <c r="B349" s="105"/>
      <c r="C349" s="105"/>
      <c r="D349" s="105"/>
      <c r="E349" s="105"/>
      <c r="F349" s="105"/>
      <c r="G349" s="105"/>
      <c r="H349" s="105"/>
      <c r="I349" s="207"/>
      <c r="J349" s="105"/>
      <c r="K349" s="105"/>
      <c r="L349" s="105"/>
      <c r="M349" s="105"/>
      <c r="N349" s="105"/>
      <c r="O349" s="105"/>
    </row>
    <row r="350" spans="1:15" ht="12">
      <c r="A350" s="105"/>
      <c r="B350" s="105"/>
      <c r="C350" s="105"/>
      <c r="D350" s="105"/>
      <c r="E350" s="105"/>
      <c r="F350" s="105"/>
      <c r="G350" s="105"/>
      <c r="H350" s="105"/>
      <c r="I350" s="207"/>
      <c r="J350" s="105"/>
      <c r="K350" s="105"/>
      <c r="L350" s="105"/>
      <c r="M350" s="105"/>
      <c r="N350" s="105"/>
      <c r="O350" s="105"/>
    </row>
    <row r="351" spans="1:15" ht="12">
      <c r="A351" s="105"/>
      <c r="B351" s="105"/>
      <c r="C351" s="105"/>
      <c r="D351" s="105"/>
      <c r="E351" s="105"/>
      <c r="F351" s="105"/>
      <c r="G351" s="105"/>
      <c r="H351" s="105"/>
      <c r="I351" s="207"/>
      <c r="J351" s="105"/>
      <c r="K351" s="105"/>
      <c r="L351" s="105"/>
      <c r="M351" s="105"/>
      <c r="N351" s="105"/>
      <c r="O351" s="105"/>
    </row>
    <row r="352" spans="1:15" ht="12">
      <c r="A352" s="105"/>
      <c r="B352" s="105"/>
      <c r="C352" s="105"/>
      <c r="D352" s="105"/>
      <c r="E352" s="105"/>
      <c r="F352" s="105"/>
      <c r="G352" s="105"/>
      <c r="H352" s="105"/>
      <c r="I352" s="207"/>
      <c r="J352" s="105"/>
      <c r="K352" s="105"/>
      <c r="L352" s="105"/>
      <c r="M352" s="105"/>
      <c r="N352" s="105"/>
      <c r="O352" s="105"/>
    </row>
    <row r="353" spans="1:15" ht="12">
      <c r="A353" s="105"/>
      <c r="B353" s="105"/>
      <c r="C353" s="105"/>
      <c r="D353" s="105"/>
      <c r="E353" s="105"/>
      <c r="F353" s="105"/>
      <c r="G353" s="105"/>
      <c r="H353" s="105"/>
      <c r="I353" s="207"/>
      <c r="J353" s="105"/>
      <c r="K353" s="105"/>
      <c r="L353" s="105"/>
      <c r="M353" s="105"/>
      <c r="N353" s="105"/>
      <c r="O353" s="105"/>
    </row>
    <row r="354" spans="9:15" ht="12">
      <c r="I354" s="206"/>
      <c r="M354" s="105"/>
      <c r="N354" s="105"/>
      <c r="O354" s="105"/>
    </row>
    <row r="355" spans="9:15" ht="12">
      <c r="I355" s="206"/>
      <c r="M355" s="105"/>
      <c r="N355" s="105"/>
      <c r="O355" s="105"/>
    </row>
    <row r="356" ht="12">
      <c r="I356" s="206"/>
    </row>
    <row r="357" ht="12">
      <c r="I357" s="206"/>
    </row>
    <row r="358" ht="12">
      <c r="I358" s="206"/>
    </row>
    <row r="359" ht="12">
      <c r="I359" s="206"/>
    </row>
    <row r="360" ht="12">
      <c r="I360" s="206"/>
    </row>
    <row r="361" ht="12">
      <c r="I361" s="206"/>
    </row>
    <row r="362" ht="12">
      <c r="I362" s="206"/>
    </row>
    <row r="363" ht="12">
      <c r="I363" s="206"/>
    </row>
    <row r="364" ht="12">
      <c r="I364" s="206"/>
    </row>
    <row r="365" ht="12">
      <c r="I365" s="206"/>
    </row>
    <row r="366" ht="12">
      <c r="I366" s="206"/>
    </row>
    <row r="367" ht="12">
      <c r="I367" s="206"/>
    </row>
    <row r="368" ht="12">
      <c r="I368" s="206"/>
    </row>
    <row r="369" ht="12">
      <c r="I369" s="206"/>
    </row>
    <row r="370" ht="12">
      <c r="I370" s="206"/>
    </row>
    <row r="371" ht="12">
      <c r="I371" s="206"/>
    </row>
    <row r="372" ht="12">
      <c r="I372" s="206"/>
    </row>
    <row r="373" ht="12">
      <c r="I373" s="206"/>
    </row>
    <row r="374" ht="12">
      <c r="I374" s="206"/>
    </row>
    <row r="375" ht="12">
      <c r="I375" s="206"/>
    </row>
    <row r="376" ht="12">
      <c r="I376" s="206"/>
    </row>
    <row r="377" ht="12">
      <c r="I377" s="206"/>
    </row>
    <row r="378" ht="12">
      <c r="I378" s="206"/>
    </row>
    <row r="379" ht="12">
      <c r="I379" s="206"/>
    </row>
    <row r="380" ht="12">
      <c r="I380" s="206"/>
    </row>
    <row r="381" ht="12">
      <c r="I381" s="206"/>
    </row>
    <row r="382" ht="12">
      <c r="I382" s="206"/>
    </row>
    <row r="383" ht="12">
      <c r="I383" s="206"/>
    </row>
    <row r="384" ht="12">
      <c r="I384" s="206"/>
    </row>
    <row r="385" ht="12">
      <c r="I385" s="206"/>
    </row>
    <row r="386" ht="12">
      <c r="I386" s="206"/>
    </row>
    <row r="387" ht="12">
      <c r="I387" s="206"/>
    </row>
    <row r="388" ht="12">
      <c r="I388" s="206"/>
    </row>
    <row r="389" ht="12">
      <c r="I389" s="206"/>
    </row>
    <row r="390" ht="12">
      <c r="I390" s="206"/>
    </row>
    <row r="391" ht="12">
      <c r="I391" s="206"/>
    </row>
    <row r="392" ht="12">
      <c r="I392" s="206"/>
    </row>
    <row r="393" ht="12">
      <c r="I393" s="206"/>
    </row>
    <row r="394" ht="12">
      <c r="I394" s="206"/>
    </row>
    <row r="395" ht="12">
      <c r="I395" s="206"/>
    </row>
    <row r="396" ht="12">
      <c r="I396" s="206"/>
    </row>
    <row r="397" ht="12">
      <c r="I397" s="206"/>
    </row>
    <row r="398" ht="12">
      <c r="I398" s="206"/>
    </row>
    <row r="399" ht="12">
      <c r="I399" s="206"/>
    </row>
    <row r="400" ht="12">
      <c r="I400" s="206"/>
    </row>
    <row r="401" ht="12">
      <c r="I401" s="206"/>
    </row>
    <row r="402" ht="12">
      <c r="I402" s="206"/>
    </row>
    <row r="403" ht="12">
      <c r="I403" s="206"/>
    </row>
    <row r="404" ht="12">
      <c r="I404" s="206"/>
    </row>
    <row r="405" ht="12">
      <c r="I405" s="206"/>
    </row>
    <row r="406" ht="12">
      <c r="I406" s="206"/>
    </row>
    <row r="407" ht="12">
      <c r="I407" s="206"/>
    </row>
    <row r="408" ht="12">
      <c r="I408" s="206"/>
    </row>
    <row r="409" ht="12">
      <c r="I409" s="206"/>
    </row>
    <row r="410" ht="12">
      <c r="I410" s="206"/>
    </row>
    <row r="411" ht="12">
      <c r="I411" s="206"/>
    </row>
    <row r="412" ht="12">
      <c r="I412" s="206"/>
    </row>
    <row r="413" ht="12">
      <c r="I413" s="206"/>
    </row>
    <row r="414" ht="12">
      <c r="I414" s="206"/>
    </row>
    <row r="415" ht="12">
      <c r="I415" s="206"/>
    </row>
  </sheetData>
  <sheetProtection/>
  <mergeCells count="36">
    <mergeCell ref="M50:T50"/>
    <mergeCell ref="M1:T1"/>
    <mergeCell ref="M3:T3"/>
    <mergeCell ref="M45:M47"/>
    <mergeCell ref="M42:M44"/>
    <mergeCell ref="M36:M41"/>
    <mergeCell ref="B223:B224"/>
    <mergeCell ref="A184:B184"/>
    <mergeCell ref="A216:B216"/>
    <mergeCell ref="C217:C220"/>
    <mergeCell ref="H217:K217"/>
    <mergeCell ref="H218:K218"/>
    <mergeCell ref="F154:F166"/>
    <mergeCell ref="A169:B169"/>
    <mergeCell ref="C130:C152"/>
    <mergeCell ref="D130:D152"/>
    <mergeCell ref="E130:E152"/>
    <mergeCell ref="C154:C166"/>
    <mergeCell ref="D154:D166"/>
    <mergeCell ref="E154:E166"/>
    <mergeCell ref="J8:K8"/>
    <mergeCell ref="J128:K128"/>
    <mergeCell ref="A129:B129"/>
    <mergeCell ref="A124:B124"/>
    <mergeCell ref="A110:B110"/>
    <mergeCell ref="A72:B72"/>
    <mergeCell ref="A63:B63"/>
    <mergeCell ref="J123:K123"/>
    <mergeCell ref="B2:D2"/>
    <mergeCell ref="A4:B4"/>
    <mergeCell ref="A9:B9"/>
    <mergeCell ref="A57:B57"/>
    <mergeCell ref="A46:B46"/>
    <mergeCell ref="A34:B34"/>
    <mergeCell ref="A13:B13"/>
    <mergeCell ref="A18:B18"/>
  </mergeCells>
  <printOptions/>
  <pageMargins left="0.7" right="0.7" top="0.75" bottom="0.75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3"/>
  <sheetViews>
    <sheetView workbookViewId="0" topLeftCell="A201">
      <selection activeCell="A217" sqref="A217"/>
    </sheetView>
  </sheetViews>
  <sheetFormatPr defaultColWidth="11.421875" defaultRowHeight="12.75"/>
  <cols>
    <col min="1" max="1" width="21.140625" style="0" customWidth="1"/>
    <col min="2" max="2" width="46.00390625" style="0" customWidth="1"/>
    <col min="3" max="3" width="6.00390625" style="0" customWidth="1"/>
    <col min="4" max="4" width="6.00390625" style="0" hidden="1" customWidth="1"/>
    <col min="5" max="5" width="6.00390625" style="0" customWidth="1"/>
    <col min="6" max="6" width="6.00390625" style="0" hidden="1" customWidth="1"/>
    <col min="7" max="7" width="6.00390625" style="0" customWidth="1"/>
    <col min="8" max="8" width="6.00390625" style="0" hidden="1" customWidth="1"/>
    <col min="9" max="9" width="6.00390625" style="0" customWidth="1"/>
    <col min="10" max="10" width="6.00390625" style="0" hidden="1" customWidth="1"/>
    <col min="11" max="11" width="6.00390625" style="0" customWidth="1"/>
    <col min="12" max="12" width="2.28125" style="0" hidden="1" customWidth="1"/>
    <col min="13" max="13" width="6.00390625" style="0" customWidth="1"/>
    <col min="14" max="14" width="0.2890625" style="0" customWidth="1"/>
    <col min="15" max="15" width="8.421875" style="215" bestFit="1" customWidth="1"/>
    <col min="16" max="16" width="10.7109375" style="0" bestFit="1" customWidth="1"/>
    <col min="17" max="17" width="14.28125" style="0" bestFit="1" customWidth="1"/>
    <col min="18" max="18" width="15.140625" style="0" customWidth="1"/>
    <col min="19" max="20" width="5.7109375" style="0" customWidth="1"/>
  </cols>
  <sheetData>
    <row r="1" spans="1:22" ht="15">
      <c r="A1" s="231" t="s">
        <v>126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207"/>
      <c r="P1" s="105"/>
      <c r="Q1" s="105"/>
      <c r="R1" s="105"/>
      <c r="S1" s="105"/>
      <c r="T1" s="105"/>
      <c r="U1" s="105"/>
      <c r="V1" s="105"/>
    </row>
    <row r="2" spans="1:22" ht="15" hidden="1">
      <c r="A2" s="107"/>
      <c r="B2" s="715" t="s">
        <v>127</v>
      </c>
      <c r="C2" s="715"/>
      <c r="D2" s="715"/>
      <c r="E2" s="715"/>
      <c r="F2" s="715"/>
      <c r="G2" s="105"/>
      <c r="H2" s="105"/>
      <c r="I2" s="105"/>
      <c r="J2" s="105"/>
      <c r="K2" s="105"/>
      <c r="L2" s="105"/>
      <c r="M2" s="105"/>
      <c r="N2" s="105"/>
      <c r="O2" s="207"/>
      <c r="P2" s="105"/>
      <c r="Q2" s="105"/>
      <c r="R2" s="105"/>
      <c r="S2" s="105"/>
      <c r="T2" s="105"/>
      <c r="U2" s="105"/>
      <c r="V2" s="105"/>
    </row>
    <row r="3" spans="1:22" ht="15">
      <c r="A3" s="104"/>
      <c r="G3" s="105" t="s">
        <v>479</v>
      </c>
      <c r="H3" s="105"/>
      <c r="I3" s="105"/>
      <c r="J3" s="105"/>
      <c r="K3" s="105"/>
      <c r="L3" s="105"/>
      <c r="M3" s="105"/>
      <c r="N3" s="105"/>
      <c r="O3" s="207"/>
      <c r="P3" s="105"/>
      <c r="Q3" s="105"/>
      <c r="R3" s="105"/>
      <c r="S3" s="105"/>
      <c r="T3" s="105"/>
      <c r="U3" s="105"/>
      <c r="V3" s="105"/>
    </row>
    <row r="4" spans="1:22" ht="15">
      <c r="A4" s="735" t="s">
        <v>128</v>
      </c>
      <c r="B4" s="736"/>
      <c r="C4" s="755" t="s">
        <v>87</v>
      </c>
      <c r="D4" s="756"/>
      <c r="E4" s="755" t="s">
        <v>88</v>
      </c>
      <c r="F4" s="756"/>
      <c r="G4" s="95"/>
      <c r="H4" s="95"/>
      <c r="K4" s="105"/>
      <c r="L4" s="105"/>
      <c r="M4" s="105"/>
      <c r="N4" s="105"/>
      <c r="O4" s="207"/>
      <c r="P4" s="105"/>
      <c r="Q4" s="105"/>
      <c r="R4" s="105"/>
      <c r="S4" s="105"/>
      <c r="T4" s="105"/>
      <c r="U4" s="105"/>
      <c r="V4" s="105"/>
    </row>
    <row r="5" spans="1:22" ht="12">
      <c r="A5" s="108" t="s">
        <v>477</v>
      </c>
      <c r="B5" s="109" t="s">
        <v>130</v>
      </c>
      <c r="C5" s="232">
        <v>80</v>
      </c>
      <c r="D5" s="232"/>
      <c r="E5" s="232"/>
      <c r="F5" s="111"/>
      <c r="G5" s="95" t="s">
        <v>124</v>
      </c>
      <c r="H5" s="112"/>
      <c r="I5" s="112"/>
      <c r="J5" s="112"/>
      <c r="K5" s="113"/>
      <c r="L5" s="113"/>
      <c r="M5" s="113"/>
      <c r="N5" s="113"/>
      <c r="O5" s="207"/>
      <c r="P5" s="105"/>
      <c r="Q5" s="105"/>
      <c r="R5" s="105"/>
      <c r="S5" s="105"/>
      <c r="T5" s="105"/>
      <c r="U5" s="105"/>
      <c r="V5" s="105"/>
    </row>
    <row r="6" spans="1:22" ht="12">
      <c r="A6" s="108" t="s">
        <v>478</v>
      </c>
      <c r="B6" s="109"/>
      <c r="C6" s="233">
        <v>102</v>
      </c>
      <c r="D6" s="233"/>
      <c r="E6" s="233">
        <v>140</v>
      </c>
      <c r="F6" s="111"/>
      <c r="G6" s="112"/>
      <c r="H6" s="112"/>
      <c r="I6" s="112"/>
      <c r="J6" s="112"/>
      <c r="K6" s="113"/>
      <c r="L6" s="113"/>
      <c r="M6" s="113"/>
      <c r="N6" s="113"/>
      <c r="O6" s="207"/>
      <c r="P6" s="105"/>
      <c r="Q6" s="105"/>
      <c r="R6" s="105"/>
      <c r="S6" s="105"/>
      <c r="T6" s="105"/>
      <c r="U6" s="105"/>
      <c r="V6" s="105"/>
    </row>
    <row r="7" spans="1:22" ht="12">
      <c r="A7" s="108" t="s">
        <v>131</v>
      </c>
      <c r="B7" s="109" t="s">
        <v>132</v>
      </c>
      <c r="C7" s="234"/>
      <c r="D7" s="235"/>
      <c r="E7" s="235">
        <v>58</v>
      </c>
      <c r="F7" s="114"/>
      <c r="G7" s="115"/>
      <c r="H7" s="115"/>
      <c r="I7" s="115"/>
      <c r="J7" s="115"/>
      <c r="K7" s="116"/>
      <c r="L7" s="116"/>
      <c r="M7" s="116"/>
      <c r="N7" s="116"/>
      <c r="O7" s="161"/>
      <c r="P7" s="118"/>
      <c r="Q7" s="118"/>
      <c r="R7" s="105"/>
      <c r="S7" s="105"/>
      <c r="T7" s="105"/>
      <c r="U7" s="105"/>
      <c r="V7" s="105"/>
    </row>
    <row r="8" spans="1:22" ht="15.75" customHeight="1">
      <c r="A8" s="104"/>
      <c r="B8" s="104"/>
      <c r="C8" s="115"/>
      <c r="D8" s="115"/>
      <c r="E8" s="115"/>
      <c r="F8" s="115"/>
      <c r="G8" s="115"/>
      <c r="H8" s="115"/>
      <c r="I8" s="115"/>
      <c r="J8" s="115"/>
      <c r="K8" s="116"/>
      <c r="L8" s="116"/>
      <c r="M8" s="116"/>
      <c r="N8" s="116"/>
      <c r="O8" s="161"/>
      <c r="P8" s="118"/>
      <c r="Q8" s="118"/>
      <c r="R8" s="105"/>
      <c r="S8" s="105"/>
      <c r="T8" s="105"/>
      <c r="U8" s="105"/>
      <c r="V8" s="105"/>
    </row>
    <row r="9" spans="1:22" ht="18">
      <c r="A9" s="735" t="s">
        <v>133</v>
      </c>
      <c r="B9" s="762"/>
      <c r="C9" s="119"/>
      <c r="D9" s="119"/>
      <c r="E9" s="119"/>
      <c r="F9" s="120"/>
      <c r="G9" s="781" t="s">
        <v>89</v>
      </c>
      <c r="H9" s="782"/>
      <c r="I9" s="781" t="s">
        <v>90</v>
      </c>
      <c r="J9" s="782"/>
      <c r="K9" s="777" t="s">
        <v>17</v>
      </c>
      <c r="L9" s="777"/>
      <c r="M9" s="236" t="s">
        <v>134</v>
      </c>
      <c r="N9" s="122"/>
      <c r="O9" s="161"/>
      <c r="P9" s="118"/>
      <c r="Q9" s="247" t="s">
        <v>482</v>
      </c>
      <c r="R9" s="105"/>
      <c r="S9" s="105"/>
      <c r="T9" s="105"/>
      <c r="U9" s="105"/>
      <c r="V9" s="105"/>
    </row>
    <row r="10" spans="1:22" ht="12">
      <c r="A10" s="123" t="s">
        <v>129</v>
      </c>
      <c r="B10" s="124" t="s">
        <v>130</v>
      </c>
      <c r="C10" s="119"/>
      <c r="D10" s="119"/>
      <c r="E10" s="119"/>
      <c r="F10" s="120"/>
      <c r="G10" s="159">
        <v>45</v>
      </c>
      <c r="H10" s="125"/>
      <c r="I10" s="145">
        <v>10</v>
      </c>
      <c r="J10" s="125"/>
      <c r="K10" s="217">
        <v>5</v>
      </c>
      <c r="L10" s="114"/>
      <c r="M10" s="24"/>
      <c r="N10" s="122"/>
      <c r="O10" s="216" t="s">
        <v>135</v>
      </c>
      <c r="P10" s="116" t="s">
        <v>497</v>
      </c>
      <c r="Q10" s="118"/>
      <c r="R10" s="105"/>
      <c r="S10" s="105"/>
      <c r="T10" s="105"/>
      <c r="U10" s="105"/>
      <c r="V10" s="105"/>
    </row>
    <row r="11" spans="1:22" ht="12">
      <c r="A11" s="108" t="s">
        <v>136</v>
      </c>
      <c r="B11" s="128" t="s">
        <v>137</v>
      </c>
      <c r="C11" s="129"/>
      <c r="D11" s="129"/>
      <c r="E11" s="119"/>
      <c r="F11" s="130"/>
      <c r="G11" s="125">
        <v>49</v>
      </c>
      <c r="H11" s="125"/>
      <c r="I11" s="145">
        <v>46</v>
      </c>
      <c r="J11" s="125"/>
      <c r="K11" s="145">
        <v>4</v>
      </c>
      <c r="L11" s="114"/>
      <c r="M11" s="42"/>
      <c r="N11" s="122"/>
      <c r="O11" s="216" t="s">
        <v>138</v>
      </c>
      <c r="P11" s="116"/>
      <c r="Q11" s="118"/>
      <c r="R11" s="105"/>
      <c r="S11" s="105"/>
      <c r="T11" s="105"/>
      <c r="U11" s="105"/>
      <c r="V11" s="105"/>
    </row>
    <row r="12" spans="1:22" ht="7.5" customHeight="1">
      <c r="A12" s="131"/>
      <c r="B12" s="132"/>
      <c r="C12" s="127"/>
      <c r="D12" s="127"/>
      <c r="E12" s="115"/>
      <c r="F12" s="115"/>
      <c r="G12" s="115"/>
      <c r="H12" s="115"/>
      <c r="I12" s="115"/>
      <c r="J12" s="115"/>
      <c r="K12" s="122"/>
      <c r="L12" s="122"/>
      <c r="M12" s="122"/>
      <c r="N12" s="122"/>
      <c r="O12" s="161"/>
      <c r="P12" s="116"/>
      <c r="Q12" s="118"/>
      <c r="R12" s="105"/>
      <c r="S12" s="105"/>
      <c r="T12" s="105"/>
      <c r="U12" s="105"/>
      <c r="V12" s="105"/>
    </row>
    <row r="13" spans="1:22" ht="7.5" customHeight="1">
      <c r="A13" s="131"/>
      <c r="B13" s="132"/>
      <c r="C13" s="127"/>
      <c r="D13" s="127"/>
      <c r="E13" s="115"/>
      <c r="F13" s="115"/>
      <c r="G13" s="115"/>
      <c r="H13" s="115"/>
      <c r="I13" s="115"/>
      <c r="J13" s="115"/>
      <c r="K13" s="122"/>
      <c r="L13" s="122"/>
      <c r="M13" s="122"/>
      <c r="N13" s="122"/>
      <c r="O13" s="161"/>
      <c r="P13" s="116"/>
      <c r="Q13" s="118"/>
      <c r="R13" s="105"/>
      <c r="S13" s="105"/>
      <c r="T13" s="105"/>
      <c r="U13" s="105"/>
      <c r="V13" s="105"/>
    </row>
    <row r="14" spans="1:22" ht="15">
      <c r="A14" s="735" t="s">
        <v>139</v>
      </c>
      <c r="B14" s="736"/>
      <c r="C14" s="781" t="s">
        <v>87</v>
      </c>
      <c r="D14" s="782"/>
      <c r="E14" s="781" t="s">
        <v>88</v>
      </c>
      <c r="F14" s="782"/>
      <c r="G14" s="115"/>
      <c r="H14" s="115"/>
      <c r="I14" s="115"/>
      <c r="J14" s="115"/>
      <c r="K14" s="122"/>
      <c r="L14" s="122"/>
      <c r="M14" s="122"/>
      <c r="N14" s="122"/>
      <c r="O14" s="161"/>
      <c r="P14" s="116"/>
      <c r="Q14" s="118"/>
      <c r="R14" s="105"/>
      <c r="S14" s="105"/>
      <c r="T14" s="105"/>
      <c r="U14" s="105"/>
      <c r="V14" s="105"/>
    </row>
    <row r="15" spans="1:22" ht="12">
      <c r="A15" s="123" t="s">
        <v>140</v>
      </c>
      <c r="B15" s="134" t="s">
        <v>141</v>
      </c>
      <c r="C15" s="125">
        <v>46</v>
      </c>
      <c r="D15" s="125"/>
      <c r="E15" s="125">
        <v>22</v>
      </c>
      <c r="F15" s="114"/>
      <c r="G15" s="115"/>
      <c r="H15" s="115"/>
      <c r="I15" s="115"/>
      <c r="J15" s="115"/>
      <c r="K15" s="122"/>
      <c r="L15" s="122"/>
      <c r="M15" s="122"/>
      <c r="N15" s="122"/>
      <c r="O15" s="161"/>
      <c r="P15" s="116"/>
      <c r="Q15" s="118"/>
      <c r="R15" s="105"/>
      <c r="S15" s="105"/>
      <c r="T15" s="105"/>
      <c r="U15" s="105"/>
      <c r="V15" s="105"/>
    </row>
    <row r="16" spans="1:22" ht="12">
      <c r="A16" s="108" t="s">
        <v>142</v>
      </c>
      <c r="B16" s="135" t="s">
        <v>143</v>
      </c>
      <c r="C16" s="125">
        <v>39</v>
      </c>
      <c r="D16" s="125"/>
      <c r="E16" s="125">
        <v>34</v>
      </c>
      <c r="F16" s="114"/>
      <c r="G16" s="115"/>
      <c r="H16" s="115"/>
      <c r="I16" s="115"/>
      <c r="J16" s="115"/>
      <c r="K16" s="122"/>
      <c r="L16" s="122"/>
      <c r="M16" s="122"/>
      <c r="N16" s="122"/>
      <c r="O16" s="161"/>
      <c r="P16" s="116"/>
      <c r="Q16" s="118"/>
      <c r="R16" s="105"/>
      <c r="S16" s="105"/>
      <c r="T16" s="105"/>
      <c r="U16" s="105"/>
      <c r="V16" s="105"/>
    </row>
    <row r="17" spans="1:22" ht="12">
      <c r="A17" s="108" t="s">
        <v>136</v>
      </c>
      <c r="B17" s="135" t="s">
        <v>137</v>
      </c>
      <c r="C17" s="125">
        <v>45</v>
      </c>
      <c r="D17" s="125"/>
      <c r="E17" s="125">
        <v>19</v>
      </c>
      <c r="F17" s="114"/>
      <c r="G17" s="115"/>
      <c r="H17" s="115"/>
      <c r="I17" s="115"/>
      <c r="J17" s="115"/>
      <c r="K17" s="122"/>
      <c r="L17" s="122"/>
      <c r="M17" s="122"/>
      <c r="N17" s="122"/>
      <c r="O17" s="161"/>
      <c r="P17" s="116"/>
      <c r="Q17" s="118"/>
      <c r="R17" s="105"/>
      <c r="S17" s="105"/>
      <c r="T17" s="105"/>
      <c r="U17" s="105"/>
      <c r="V17" s="105"/>
    </row>
    <row r="18" spans="1:22" ht="7.5" customHeight="1">
      <c r="A18" s="131"/>
      <c r="B18" s="132"/>
      <c r="C18" s="127"/>
      <c r="D18" s="127"/>
      <c r="E18" s="115"/>
      <c r="F18" s="115"/>
      <c r="G18" s="115"/>
      <c r="H18" s="115"/>
      <c r="I18" s="115"/>
      <c r="J18" s="115"/>
      <c r="K18" s="122"/>
      <c r="L18" s="122"/>
      <c r="M18" s="122"/>
      <c r="N18" s="122"/>
      <c r="O18" s="161"/>
      <c r="P18" s="116"/>
      <c r="Q18" s="118"/>
      <c r="R18" s="105"/>
      <c r="S18" s="105"/>
      <c r="T18" s="105"/>
      <c r="U18" s="105"/>
      <c r="V18" s="105"/>
    </row>
    <row r="19" spans="1:22" ht="7.5" customHeight="1">
      <c r="A19" s="104"/>
      <c r="B19" s="136"/>
      <c r="C19" s="115"/>
      <c r="D19" s="115"/>
      <c r="E19" s="115"/>
      <c r="F19" s="115"/>
      <c r="G19" s="115"/>
      <c r="H19" s="115"/>
      <c r="I19" s="115"/>
      <c r="J19" s="115"/>
      <c r="K19" s="122"/>
      <c r="L19" s="122"/>
      <c r="M19" s="122"/>
      <c r="N19" s="122"/>
      <c r="O19" s="161"/>
      <c r="P19" s="116"/>
      <c r="Q19" s="118"/>
      <c r="R19" s="105"/>
      <c r="S19" s="105"/>
      <c r="T19" s="105"/>
      <c r="U19" s="105"/>
      <c r="V19" s="105"/>
    </row>
    <row r="20" spans="1:22" ht="15.75" customHeight="1">
      <c r="A20" s="713" t="s">
        <v>144</v>
      </c>
      <c r="B20" s="714"/>
      <c r="C20" s="781" t="s">
        <v>87</v>
      </c>
      <c r="D20" s="782"/>
      <c r="E20" s="781" t="s">
        <v>88</v>
      </c>
      <c r="F20" s="782"/>
      <c r="G20" s="781" t="s">
        <v>89</v>
      </c>
      <c r="H20" s="782"/>
      <c r="I20" s="781" t="s">
        <v>90</v>
      </c>
      <c r="J20" s="782"/>
      <c r="K20" s="777" t="s">
        <v>17</v>
      </c>
      <c r="L20" s="777"/>
      <c r="M20" s="777" t="s">
        <v>134</v>
      </c>
      <c r="N20" s="777"/>
      <c r="O20" s="161"/>
      <c r="P20" s="116"/>
      <c r="Q20" s="118"/>
      <c r="R20" s="105"/>
      <c r="S20" s="105"/>
      <c r="T20" s="105"/>
      <c r="U20" s="105"/>
      <c r="V20" s="105"/>
    </row>
    <row r="21" spans="1:22" ht="12">
      <c r="A21" s="108" t="s">
        <v>145</v>
      </c>
      <c r="B21" s="135" t="s">
        <v>146</v>
      </c>
      <c r="C21" s="785">
        <v>142</v>
      </c>
      <c r="D21" s="786"/>
      <c r="E21" s="785">
        <v>88</v>
      </c>
      <c r="F21" s="805"/>
      <c r="G21" s="785">
        <v>93</v>
      </c>
      <c r="H21" s="805"/>
      <c r="I21" s="785">
        <v>10</v>
      </c>
      <c r="J21" s="805"/>
      <c r="K21" s="785">
        <v>10</v>
      </c>
      <c r="L21" s="805"/>
      <c r="M21" s="783"/>
      <c r="N21" s="784"/>
      <c r="O21" s="117" t="s">
        <v>135</v>
      </c>
      <c r="P21" s="122" t="s">
        <v>497</v>
      </c>
      <c r="Q21" s="118"/>
      <c r="R21" s="105"/>
      <c r="S21" s="105"/>
      <c r="T21" s="105"/>
      <c r="U21" s="105"/>
      <c r="V21" s="105"/>
    </row>
    <row r="22" spans="1:22" ht="12">
      <c r="A22" s="108" t="s">
        <v>463</v>
      </c>
      <c r="B22" s="135" t="s">
        <v>465</v>
      </c>
      <c r="C22" s="785">
        <v>18</v>
      </c>
      <c r="D22" s="786"/>
      <c r="E22" s="785">
        <v>6</v>
      </c>
      <c r="F22" s="805"/>
      <c r="G22" s="785">
        <v>8</v>
      </c>
      <c r="H22" s="805"/>
      <c r="I22" s="785"/>
      <c r="J22" s="805"/>
      <c r="K22" s="785"/>
      <c r="L22" s="805"/>
      <c r="M22" s="806"/>
      <c r="N22" s="807"/>
      <c r="O22" s="161"/>
      <c r="P22" s="122"/>
      <c r="Q22" s="118"/>
      <c r="R22" s="105"/>
      <c r="S22" s="105"/>
      <c r="T22" s="105"/>
      <c r="U22" s="105"/>
      <c r="V22" s="105"/>
    </row>
    <row r="23" spans="1:22" ht="12.75" customHeight="1">
      <c r="A23" s="108" t="s">
        <v>147</v>
      </c>
      <c r="B23" s="135" t="s">
        <v>148</v>
      </c>
      <c r="C23" s="787">
        <v>145</v>
      </c>
      <c r="D23" s="808"/>
      <c r="E23" s="787">
        <v>100</v>
      </c>
      <c r="F23" s="788"/>
      <c r="G23" s="787">
        <v>115</v>
      </c>
      <c r="H23" s="788"/>
      <c r="I23" s="787">
        <v>24</v>
      </c>
      <c r="J23" s="788"/>
      <c r="K23" s="787">
        <v>8</v>
      </c>
      <c r="L23" s="788"/>
      <c r="M23" s="809"/>
      <c r="N23" s="810"/>
      <c r="O23" s="117" t="s">
        <v>135</v>
      </c>
      <c r="P23" s="122" t="s">
        <v>497</v>
      </c>
      <c r="Q23" s="118"/>
      <c r="R23" s="105"/>
      <c r="S23" s="105"/>
      <c r="T23" s="105"/>
      <c r="U23" s="105"/>
      <c r="V23" s="105"/>
    </row>
    <row r="24" spans="1:22" ht="12.75" customHeight="1">
      <c r="A24" s="108" t="s">
        <v>464</v>
      </c>
      <c r="B24" s="135" t="s">
        <v>466</v>
      </c>
      <c r="C24" s="787">
        <v>2</v>
      </c>
      <c r="D24" s="808"/>
      <c r="E24" s="787">
        <v>2</v>
      </c>
      <c r="F24" s="788"/>
      <c r="G24" s="787">
        <v>1</v>
      </c>
      <c r="H24" s="788"/>
      <c r="I24" s="787"/>
      <c r="J24" s="788"/>
      <c r="K24" s="787"/>
      <c r="L24" s="788"/>
      <c r="M24" s="809"/>
      <c r="N24" s="810"/>
      <c r="O24" s="117"/>
      <c r="P24" s="122"/>
      <c r="Q24" s="118"/>
      <c r="R24" s="105"/>
      <c r="S24" s="105"/>
      <c r="T24" s="105"/>
      <c r="U24" s="105"/>
      <c r="V24" s="105"/>
    </row>
    <row r="25" spans="1:22" ht="12">
      <c r="A25" s="108" t="s">
        <v>149</v>
      </c>
      <c r="B25" s="135" t="s">
        <v>150</v>
      </c>
      <c r="C25" s="787">
        <v>127</v>
      </c>
      <c r="D25" s="808"/>
      <c r="E25" s="787">
        <v>62</v>
      </c>
      <c r="F25" s="788"/>
      <c r="G25" s="787">
        <v>82</v>
      </c>
      <c r="H25" s="788"/>
      <c r="I25" s="787">
        <v>24</v>
      </c>
      <c r="J25" s="788"/>
      <c r="K25" s="787">
        <v>5</v>
      </c>
      <c r="L25" s="788"/>
      <c r="M25" s="809"/>
      <c r="N25" s="810"/>
      <c r="O25" s="117" t="s">
        <v>135</v>
      </c>
      <c r="P25" s="122" t="s">
        <v>497</v>
      </c>
      <c r="Q25" s="118"/>
      <c r="R25" s="105"/>
      <c r="S25" s="105"/>
      <c r="T25" s="105"/>
      <c r="U25" s="105"/>
      <c r="V25" s="105"/>
    </row>
    <row r="26" spans="1:22" ht="12">
      <c r="A26" s="108" t="s">
        <v>151</v>
      </c>
      <c r="B26" s="135" t="s">
        <v>152</v>
      </c>
      <c r="C26" s="787">
        <v>40</v>
      </c>
      <c r="D26" s="808"/>
      <c r="E26" s="787">
        <v>40</v>
      </c>
      <c r="F26" s="788"/>
      <c r="G26" s="787">
        <v>30</v>
      </c>
      <c r="H26" s="788"/>
      <c r="I26" s="787">
        <v>3</v>
      </c>
      <c r="J26" s="788"/>
      <c r="K26" s="787">
        <v>2</v>
      </c>
      <c r="L26" s="788"/>
      <c r="M26" s="809"/>
      <c r="N26" s="810"/>
      <c r="O26" s="117" t="s">
        <v>135</v>
      </c>
      <c r="P26" s="122" t="s">
        <v>497</v>
      </c>
      <c r="Q26" s="118"/>
      <c r="R26" s="105"/>
      <c r="S26" s="105"/>
      <c r="T26" s="105"/>
      <c r="U26" s="105"/>
      <c r="V26" s="105"/>
    </row>
    <row r="27" spans="1:22" ht="12">
      <c r="A27" s="108" t="s">
        <v>467</v>
      </c>
      <c r="B27" s="135" t="s">
        <v>468</v>
      </c>
      <c r="C27" s="787">
        <v>2</v>
      </c>
      <c r="D27" s="808"/>
      <c r="E27" s="787">
        <v>2</v>
      </c>
      <c r="F27" s="788"/>
      <c r="G27" s="787">
        <v>2</v>
      </c>
      <c r="H27" s="788"/>
      <c r="I27" s="787"/>
      <c r="J27" s="788"/>
      <c r="K27" s="787"/>
      <c r="L27" s="788"/>
      <c r="M27" s="809"/>
      <c r="N27" s="810"/>
      <c r="O27" s="117"/>
      <c r="P27" s="122"/>
      <c r="Q27" s="118"/>
      <c r="R27" s="105"/>
      <c r="S27" s="105"/>
      <c r="T27" s="105"/>
      <c r="U27" s="105"/>
      <c r="V27" s="105"/>
    </row>
    <row r="28" spans="1:22" ht="12">
      <c r="A28" s="108" t="s">
        <v>153</v>
      </c>
      <c r="B28" s="135" t="s">
        <v>154</v>
      </c>
      <c r="C28" s="787">
        <v>90</v>
      </c>
      <c r="D28" s="808"/>
      <c r="E28" s="787">
        <v>50</v>
      </c>
      <c r="F28" s="788"/>
      <c r="G28" s="787">
        <v>60</v>
      </c>
      <c r="H28" s="788"/>
      <c r="I28" s="787">
        <v>12</v>
      </c>
      <c r="J28" s="788"/>
      <c r="K28" s="787">
        <v>5</v>
      </c>
      <c r="L28" s="788"/>
      <c r="M28" s="787">
        <v>6</v>
      </c>
      <c r="N28" s="788"/>
      <c r="O28" s="117" t="s">
        <v>135</v>
      </c>
      <c r="P28" s="122" t="s">
        <v>497</v>
      </c>
      <c r="Q28" s="118"/>
      <c r="R28" s="105"/>
      <c r="S28" s="105"/>
      <c r="T28" s="105"/>
      <c r="U28" s="105"/>
      <c r="V28" s="105"/>
    </row>
    <row r="29" spans="1:22" ht="12">
      <c r="A29" s="108" t="s">
        <v>155</v>
      </c>
      <c r="B29" s="135" t="s">
        <v>156</v>
      </c>
      <c r="C29" s="787">
        <v>135</v>
      </c>
      <c r="D29" s="808"/>
      <c r="E29" s="787">
        <v>50</v>
      </c>
      <c r="F29" s="788"/>
      <c r="G29" s="787">
        <v>75</v>
      </c>
      <c r="H29" s="788"/>
      <c r="I29" s="787">
        <v>20</v>
      </c>
      <c r="J29" s="788"/>
      <c r="K29" s="787">
        <v>15</v>
      </c>
      <c r="L29" s="788"/>
      <c r="M29" s="787">
        <v>10</v>
      </c>
      <c r="N29" s="788"/>
      <c r="O29" s="117" t="s">
        <v>135</v>
      </c>
      <c r="P29" s="122" t="s">
        <v>497</v>
      </c>
      <c r="Q29" s="118"/>
      <c r="R29" s="105"/>
      <c r="S29" s="105"/>
      <c r="T29" s="105"/>
      <c r="U29" s="105"/>
      <c r="V29" s="105"/>
    </row>
    <row r="30" spans="1:22" ht="12">
      <c r="A30" s="108" t="s">
        <v>157</v>
      </c>
      <c r="B30" s="135" t="s">
        <v>158</v>
      </c>
      <c r="C30" s="787">
        <v>72</v>
      </c>
      <c r="D30" s="808"/>
      <c r="E30" s="787">
        <v>72</v>
      </c>
      <c r="F30" s="788"/>
      <c r="G30" s="787">
        <v>51</v>
      </c>
      <c r="H30" s="788"/>
      <c r="I30" s="787">
        <v>8</v>
      </c>
      <c r="J30" s="788"/>
      <c r="K30" s="787">
        <v>5</v>
      </c>
      <c r="L30" s="788"/>
      <c r="M30" s="787">
        <v>6</v>
      </c>
      <c r="N30" s="788"/>
      <c r="O30" s="117" t="s">
        <v>135</v>
      </c>
      <c r="P30" s="122" t="s">
        <v>497</v>
      </c>
      <c r="Q30" s="118"/>
      <c r="R30" s="105"/>
      <c r="S30" s="105"/>
      <c r="T30" s="105"/>
      <c r="U30" s="105"/>
      <c r="V30" s="105"/>
    </row>
    <row r="31" spans="1:22" ht="12">
      <c r="A31" s="108" t="s">
        <v>159</v>
      </c>
      <c r="B31" s="135" t="s">
        <v>160</v>
      </c>
      <c r="C31" s="787">
        <v>60</v>
      </c>
      <c r="D31" s="808"/>
      <c r="E31" s="787">
        <v>20</v>
      </c>
      <c r="F31" s="788"/>
      <c r="G31" s="787">
        <v>40</v>
      </c>
      <c r="H31" s="788"/>
      <c r="I31" s="787">
        <v>25</v>
      </c>
      <c r="J31" s="788"/>
      <c r="K31" s="787">
        <v>10</v>
      </c>
      <c r="L31" s="788"/>
      <c r="M31" s="787">
        <v>16</v>
      </c>
      <c r="N31" s="788"/>
      <c r="O31" s="117" t="s">
        <v>135</v>
      </c>
      <c r="P31" s="122"/>
      <c r="Q31" s="118"/>
      <c r="R31" s="105"/>
      <c r="S31" s="105"/>
      <c r="T31" s="105"/>
      <c r="U31" s="105"/>
      <c r="V31" s="105"/>
    </row>
    <row r="32" spans="1:22" ht="12">
      <c r="A32" s="108" t="s">
        <v>161</v>
      </c>
      <c r="B32" s="135" t="s">
        <v>162</v>
      </c>
      <c r="C32" s="791">
        <v>90</v>
      </c>
      <c r="D32" s="811"/>
      <c r="E32" s="791">
        <v>10</v>
      </c>
      <c r="F32" s="792"/>
      <c r="G32" s="791">
        <v>30</v>
      </c>
      <c r="H32" s="792"/>
      <c r="I32" s="812"/>
      <c r="J32" s="792"/>
      <c r="K32" s="791">
        <v>5</v>
      </c>
      <c r="L32" s="792"/>
      <c r="M32" s="813"/>
      <c r="N32" s="814"/>
      <c r="O32" s="117" t="s">
        <v>135</v>
      </c>
      <c r="P32" s="122" t="s">
        <v>497</v>
      </c>
      <c r="Q32" s="118"/>
      <c r="R32" s="105"/>
      <c r="S32" s="105"/>
      <c r="T32" s="105"/>
      <c r="U32" s="105"/>
      <c r="V32" s="105"/>
    </row>
    <row r="33" spans="1:22" ht="12">
      <c r="A33" s="108" t="s">
        <v>470</v>
      </c>
      <c r="B33" s="135" t="s">
        <v>125</v>
      </c>
      <c r="C33" s="791">
        <v>25</v>
      </c>
      <c r="D33" s="811"/>
      <c r="E33" s="791">
        <v>16</v>
      </c>
      <c r="F33" s="792"/>
      <c r="G33" s="791">
        <v>24</v>
      </c>
      <c r="H33" s="792"/>
      <c r="I33" s="812"/>
      <c r="J33" s="792"/>
      <c r="K33" s="791"/>
      <c r="L33" s="792"/>
      <c r="M33" s="815"/>
      <c r="N33" s="816"/>
      <c r="O33" s="117"/>
      <c r="P33" s="122"/>
      <c r="Q33" s="118"/>
      <c r="R33" s="105"/>
      <c r="S33" s="105"/>
      <c r="T33" s="105"/>
      <c r="U33" s="105"/>
      <c r="V33" s="105"/>
    </row>
    <row r="34" spans="1:22" ht="15" customHeight="1">
      <c r="A34" s="131"/>
      <c r="B34" s="138" t="s">
        <v>163</v>
      </c>
      <c r="C34" s="148">
        <f>SUM(C21:C33)</f>
        <v>948</v>
      </c>
      <c r="D34" s="148" t="e">
        <f>#N/A</f>
        <v>#N/A</v>
      </c>
      <c r="E34" s="148" t="e">
        <f>#N/A</f>
        <v>#N/A</v>
      </c>
      <c r="F34" s="148" t="e">
        <f>#N/A</f>
        <v>#N/A</v>
      </c>
      <c r="G34" s="148" t="e">
        <f>#N/A</f>
        <v>#N/A</v>
      </c>
      <c r="H34" s="148" t="e">
        <f>#N/A</f>
        <v>#N/A</v>
      </c>
      <c r="I34" s="148" t="e">
        <f>#N/A</f>
        <v>#N/A</v>
      </c>
      <c r="J34" s="148" t="e">
        <f>#N/A</f>
        <v>#N/A</v>
      </c>
      <c r="K34" s="148" t="e">
        <f>#N/A</f>
        <v>#N/A</v>
      </c>
      <c r="L34" s="148" t="e">
        <f>#N/A</f>
        <v>#N/A</v>
      </c>
      <c r="M34" s="148">
        <f>SUM(M21:M33)</f>
        <v>38</v>
      </c>
      <c r="N34" s="139" t="e">
        <f>#N/A</f>
        <v>#N/A</v>
      </c>
      <c r="O34" s="261"/>
      <c r="P34" s="140"/>
      <c r="Q34" s="141"/>
      <c r="R34" s="105"/>
      <c r="S34" s="105"/>
      <c r="T34" s="105"/>
      <c r="U34" s="105"/>
      <c r="V34" s="105"/>
    </row>
    <row r="35" spans="2:17" ht="15" customHeight="1">
      <c r="B35" s="142"/>
      <c r="C35" s="115"/>
      <c r="D35" s="115"/>
      <c r="E35" s="115"/>
      <c r="F35" s="115"/>
      <c r="G35" s="115"/>
      <c r="H35" s="115"/>
      <c r="I35" s="115"/>
      <c r="J35" s="115"/>
      <c r="K35" s="122"/>
      <c r="L35" s="122"/>
      <c r="M35" s="122"/>
      <c r="N35" s="115"/>
      <c r="O35" s="262"/>
      <c r="P35" s="122"/>
      <c r="Q35" s="143"/>
    </row>
    <row r="36" spans="1:22" ht="15">
      <c r="A36" s="713" t="s">
        <v>164</v>
      </c>
      <c r="B36" s="714"/>
      <c r="C36" s="781" t="s">
        <v>87</v>
      </c>
      <c r="D36" s="782"/>
      <c r="E36" s="781" t="s">
        <v>88</v>
      </c>
      <c r="F36" s="782"/>
      <c r="G36" s="781" t="s">
        <v>89</v>
      </c>
      <c r="H36" s="782"/>
      <c r="I36" s="781" t="s">
        <v>90</v>
      </c>
      <c r="J36" s="782"/>
      <c r="K36" s="781" t="s">
        <v>17</v>
      </c>
      <c r="L36" s="782"/>
      <c r="M36" s="777" t="s">
        <v>134</v>
      </c>
      <c r="N36" s="777"/>
      <c r="O36" s="117"/>
      <c r="P36" s="122"/>
      <c r="Q36" s="118"/>
      <c r="R36" s="105"/>
      <c r="S36" s="105"/>
      <c r="T36" s="105"/>
      <c r="U36" s="105"/>
      <c r="V36" s="105"/>
    </row>
    <row r="37" spans="1:22" ht="12">
      <c r="A37" s="108" t="s">
        <v>165</v>
      </c>
      <c r="B37" s="135" t="s">
        <v>166</v>
      </c>
      <c r="C37" s="787">
        <v>57</v>
      </c>
      <c r="D37" s="788"/>
      <c r="E37" s="787">
        <v>30</v>
      </c>
      <c r="F37" s="788"/>
      <c r="G37" s="787">
        <v>35</v>
      </c>
      <c r="H37" s="788"/>
      <c r="I37" s="787">
        <v>2</v>
      </c>
      <c r="J37" s="788"/>
      <c r="K37" s="787">
        <v>1</v>
      </c>
      <c r="L37" s="788"/>
      <c r="M37" s="806"/>
      <c r="N37" s="807"/>
      <c r="O37" s="117" t="s">
        <v>135</v>
      </c>
      <c r="P37" s="122" t="s">
        <v>497</v>
      </c>
      <c r="Q37" s="118"/>
      <c r="R37" s="105"/>
      <c r="S37" s="105"/>
      <c r="T37" s="105"/>
      <c r="U37" s="105"/>
      <c r="V37" s="105"/>
    </row>
    <row r="38" spans="1:22" ht="12">
      <c r="A38" s="108" t="s">
        <v>167</v>
      </c>
      <c r="B38" s="135" t="s">
        <v>168</v>
      </c>
      <c r="C38" s="787">
        <v>50</v>
      </c>
      <c r="D38" s="788"/>
      <c r="E38" s="787">
        <v>23</v>
      </c>
      <c r="F38" s="788"/>
      <c r="G38" s="787">
        <v>42</v>
      </c>
      <c r="H38" s="788"/>
      <c r="I38" s="787">
        <v>5</v>
      </c>
      <c r="J38" s="788"/>
      <c r="K38" s="787">
        <v>4</v>
      </c>
      <c r="L38" s="788"/>
      <c r="M38" s="237"/>
      <c r="N38" s="238"/>
      <c r="O38" s="117" t="s">
        <v>135</v>
      </c>
      <c r="P38" s="122" t="s">
        <v>497</v>
      </c>
      <c r="Q38" s="118"/>
      <c r="R38" s="105"/>
      <c r="S38" s="105"/>
      <c r="T38" s="105"/>
      <c r="U38" s="105"/>
      <c r="V38" s="105"/>
    </row>
    <row r="39" spans="1:22" ht="12">
      <c r="A39" s="108" t="s">
        <v>169</v>
      </c>
      <c r="B39" s="135" t="s">
        <v>170</v>
      </c>
      <c r="C39" s="787">
        <v>50</v>
      </c>
      <c r="D39" s="788"/>
      <c r="E39" s="787">
        <v>27</v>
      </c>
      <c r="F39" s="788"/>
      <c r="G39" s="787">
        <v>32</v>
      </c>
      <c r="H39" s="788"/>
      <c r="I39" s="787">
        <v>3</v>
      </c>
      <c r="J39" s="788"/>
      <c r="K39" s="787">
        <v>2</v>
      </c>
      <c r="L39" s="788"/>
      <c r="M39" s="237"/>
      <c r="N39" s="238"/>
      <c r="O39" s="117" t="s">
        <v>135</v>
      </c>
      <c r="P39" s="122" t="s">
        <v>497</v>
      </c>
      <c r="Q39" s="118"/>
      <c r="R39" s="105"/>
      <c r="S39" s="105"/>
      <c r="T39" s="105"/>
      <c r="U39" s="105"/>
      <c r="V39" s="105"/>
    </row>
    <row r="40" spans="1:22" ht="12">
      <c r="A40" s="108" t="s">
        <v>171</v>
      </c>
      <c r="B40" s="135" t="s">
        <v>172</v>
      </c>
      <c r="C40" s="787">
        <v>69</v>
      </c>
      <c r="D40" s="788"/>
      <c r="E40" s="787">
        <v>21</v>
      </c>
      <c r="F40" s="788"/>
      <c r="G40" s="787">
        <v>27</v>
      </c>
      <c r="H40" s="788"/>
      <c r="I40" s="787">
        <v>3</v>
      </c>
      <c r="J40" s="788"/>
      <c r="K40" s="787">
        <v>6</v>
      </c>
      <c r="L40" s="788"/>
      <c r="M40" s="239"/>
      <c r="N40" s="130"/>
      <c r="O40" s="117" t="s">
        <v>135</v>
      </c>
      <c r="P40" s="122" t="s">
        <v>497</v>
      </c>
      <c r="Q40" s="118"/>
      <c r="R40" s="105"/>
      <c r="S40" s="105"/>
      <c r="T40" s="105"/>
      <c r="U40" s="105"/>
      <c r="V40" s="105"/>
    </row>
    <row r="41" spans="1:22" ht="12">
      <c r="A41" s="108" t="s">
        <v>173</v>
      </c>
      <c r="B41" s="135" t="s">
        <v>174</v>
      </c>
      <c r="C41" s="789">
        <v>46</v>
      </c>
      <c r="D41" s="790"/>
      <c r="E41" s="789">
        <v>18</v>
      </c>
      <c r="F41" s="790"/>
      <c r="G41" s="789">
        <v>26</v>
      </c>
      <c r="H41" s="790"/>
      <c r="I41" s="789">
        <v>3</v>
      </c>
      <c r="J41" s="790"/>
      <c r="K41" s="789">
        <v>2</v>
      </c>
      <c r="L41" s="790"/>
      <c r="M41" s="237"/>
      <c r="N41" s="238"/>
      <c r="O41" s="117" t="s">
        <v>135</v>
      </c>
      <c r="P41" s="122" t="s">
        <v>497</v>
      </c>
      <c r="Q41" s="118"/>
      <c r="R41" s="105"/>
      <c r="S41" s="105"/>
      <c r="T41" s="105"/>
      <c r="U41" s="105"/>
      <c r="V41" s="105"/>
    </row>
    <row r="42" spans="1:22" ht="12">
      <c r="A42" s="108" t="s">
        <v>175</v>
      </c>
      <c r="B42" s="135" t="s">
        <v>176</v>
      </c>
      <c r="C42" s="787">
        <v>42</v>
      </c>
      <c r="D42" s="788"/>
      <c r="E42" s="787">
        <v>42</v>
      </c>
      <c r="F42" s="788"/>
      <c r="G42" s="787">
        <v>42</v>
      </c>
      <c r="H42" s="788"/>
      <c r="I42" s="787">
        <v>2</v>
      </c>
      <c r="J42" s="788"/>
      <c r="K42" s="791">
        <v>2</v>
      </c>
      <c r="L42" s="792"/>
      <c r="M42" s="237"/>
      <c r="N42" s="238"/>
      <c r="O42" s="117" t="s">
        <v>135</v>
      </c>
      <c r="P42" s="122" t="s">
        <v>497</v>
      </c>
      <c r="Q42" s="118"/>
      <c r="R42" s="105"/>
      <c r="S42" s="105"/>
      <c r="T42" s="105"/>
      <c r="U42" s="105"/>
      <c r="V42" s="105"/>
    </row>
    <row r="43" spans="1:22" ht="12">
      <c r="A43" s="108" t="s">
        <v>177</v>
      </c>
      <c r="B43" s="135" t="s">
        <v>178</v>
      </c>
      <c r="C43" s="787">
        <v>57</v>
      </c>
      <c r="D43" s="788"/>
      <c r="E43" s="787">
        <v>39</v>
      </c>
      <c r="F43" s="788"/>
      <c r="G43" s="787">
        <v>42</v>
      </c>
      <c r="H43" s="788"/>
      <c r="I43" s="787">
        <v>4</v>
      </c>
      <c r="J43" s="788"/>
      <c r="K43" s="787">
        <v>3</v>
      </c>
      <c r="L43" s="788"/>
      <c r="M43" s="237"/>
      <c r="N43" s="238"/>
      <c r="O43" s="117" t="s">
        <v>135</v>
      </c>
      <c r="P43" s="122" t="s">
        <v>497</v>
      </c>
      <c r="Q43" s="118"/>
      <c r="R43" s="105"/>
      <c r="S43" s="105"/>
      <c r="T43" s="105"/>
      <c r="U43" s="105"/>
      <c r="V43" s="105"/>
    </row>
    <row r="44" spans="1:22" ht="12.75" customHeight="1">
      <c r="A44" s="108" t="s">
        <v>179</v>
      </c>
      <c r="B44" s="135" t="s">
        <v>180</v>
      </c>
      <c r="C44" s="787">
        <v>60</v>
      </c>
      <c r="D44" s="788"/>
      <c r="E44" s="787">
        <v>25</v>
      </c>
      <c r="F44" s="788"/>
      <c r="G44" s="787">
        <v>30</v>
      </c>
      <c r="H44" s="788"/>
      <c r="I44" s="787">
        <v>3</v>
      </c>
      <c r="J44" s="788"/>
      <c r="K44" s="787">
        <v>2</v>
      </c>
      <c r="L44" s="788"/>
      <c r="M44" s="237"/>
      <c r="N44" s="238"/>
      <c r="O44" s="117" t="s">
        <v>135</v>
      </c>
      <c r="P44" s="122" t="s">
        <v>497</v>
      </c>
      <c r="Q44" s="118"/>
      <c r="R44" s="105"/>
      <c r="S44" s="105"/>
      <c r="T44" s="105"/>
      <c r="U44" s="105"/>
      <c r="V44" s="105"/>
    </row>
    <row r="45" spans="1:22" ht="12.75" customHeight="1">
      <c r="A45" s="144" t="s">
        <v>181</v>
      </c>
      <c r="B45" s="135" t="s">
        <v>182</v>
      </c>
      <c r="C45" s="787">
        <v>45</v>
      </c>
      <c r="D45" s="788"/>
      <c r="E45" s="146"/>
      <c r="F45" s="145"/>
      <c r="G45" s="146"/>
      <c r="H45" s="145"/>
      <c r="I45" s="146"/>
      <c r="J45" s="145"/>
      <c r="K45" s="147"/>
      <c r="L45" s="126"/>
      <c r="M45" s="237"/>
      <c r="N45" s="238"/>
      <c r="O45" s="117"/>
      <c r="P45" s="122"/>
      <c r="Q45" s="118"/>
      <c r="R45" s="105"/>
      <c r="S45" s="105"/>
      <c r="T45" s="105"/>
      <c r="U45" s="105"/>
      <c r="V45" s="105"/>
    </row>
    <row r="46" spans="1:22" ht="15" customHeight="1">
      <c r="A46" s="131"/>
      <c r="B46" s="138" t="s">
        <v>183</v>
      </c>
      <c r="C46" s="148">
        <f>SUM(C37:C45)</f>
        <v>476</v>
      </c>
      <c r="D46" s="148" t="e">
        <f>#N/A</f>
        <v>#N/A</v>
      </c>
      <c r="E46" s="148" t="e">
        <f>#N/A</f>
        <v>#N/A</v>
      </c>
      <c r="F46" s="148" t="e">
        <f>#N/A</f>
        <v>#N/A</v>
      </c>
      <c r="G46" s="148" t="e">
        <f>#N/A</f>
        <v>#N/A</v>
      </c>
      <c r="H46" s="148" t="e">
        <f>#N/A</f>
        <v>#N/A</v>
      </c>
      <c r="I46" s="148" t="e">
        <f>#N/A</f>
        <v>#N/A</v>
      </c>
      <c r="J46" s="148" t="e">
        <f>#N/A</f>
        <v>#N/A</v>
      </c>
      <c r="K46" s="148" t="e">
        <f>#N/A</f>
        <v>#N/A</v>
      </c>
      <c r="L46" s="139" t="e">
        <f>#N/A</f>
        <v>#N/A</v>
      </c>
      <c r="M46" s="239"/>
      <c r="N46" s="240"/>
      <c r="O46" s="117"/>
      <c r="P46" s="116"/>
      <c r="Q46" s="118"/>
      <c r="R46" s="105"/>
      <c r="S46" s="105"/>
      <c r="T46" s="105"/>
      <c r="U46" s="105"/>
      <c r="V46" s="105"/>
    </row>
    <row r="47" spans="1:22" ht="15" customHeight="1">
      <c r="A47" s="131"/>
      <c r="B47" s="149"/>
      <c r="C47" s="150"/>
      <c r="D47" s="150"/>
      <c r="E47" s="150"/>
      <c r="F47" s="150"/>
      <c r="G47" s="150"/>
      <c r="H47" s="150"/>
      <c r="I47" s="150"/>
      <c r="J47" s="150"/>
      <c r="K47" s="127"/>
      <c r="L47" s="127"/>
      <c r="N47" s="122"/>
      <c r="O47" s="117"/>
      <c r="P47" s="780" t="s">
        <v>494</v>
      </c>
      <c r="Q47" s="780"/>
      <c r="R47" s="105"/>
      <c r="S47" s="105"/>
      <c r="T47" s="105"/>
      <c r="U47" s="105"/>
      <c r="V47" s="105"/>
    </row>
    <row r="48" spans="1:22" ht="15" customHeight="1">
      <c r="A48" s="713" t="s">
        <v>184</v>
      </c>
      <c r="B48" s="714"/>
      <c r="C48" s="781" t="s">
        <v>87</v>
      </c>
      <c r="D48" s="782"/>
      <c r="E48" s="781" t="s">
        <v>88</v>
      </c>
      <c r="F48" s="782"/>
      <c r="G48" s="781" t="s">
        <v>89</v>
      </c>
      <c r="H48" s="782"/>
      <c r="I48" s="781" t="s">
        <v>90</v>
      </c>
      <c r="J48" s="793"/>
      <c r="K48" s="781" t="s">
        <v>17</v>
      </c>
      <c r="L48" s="793"/>
      <c r="M48" s="242" t="s">
        <v>134</v>
      </c>
      <c r="N48" s="122"/>
      <c r="O48" s="117"/>
      <c r="P48" s="266" t="s">
        <v>491</v>
      </c>
      <c r="Q48" s="266" t="s">
        <v>492</v>
      </c>
      <c r="R48" s="105"/>
      <c r="S48" s="105"/>
      <c r="T48" s="105"/>
      <c r="U48" s="105"/>
      <c r="V48" s="105"/>
    </row>
    <row r="49" spans="1:22" ht="12.75" customHeight="1">
      <c r="A49" s="108" t="s">
        <v>185</v>
      </c>
      <c r="B49" s="135"/>
      <c r="C49" s="145">
        <v>89</v>
      </c>
      <c r="D49" s="145"/>
      <c r="E49" s="145">
        <v>30</v>
      </c>
      <c r="F49" s="145"/>
      <c r="G49" s="145">
        <v>34</v>
      </c>
      <c r="H49" s="125"/>
      <c r="I49" s="145">
        <v>6</v>
      </c>
      <c r="J49" s="151"/>
      <c r="K49" s="217">
        <v>6</v>
      </c>
      <c r="L49" s="241"/>
      <c r="M49" s="42">
        <v>6</v>
      </c>
      <c r="O49" s="254" t="s">
        <v>135</v>
      </c>
      <c r="P49" s="267">
        <f>IF(O49="*",K49,0)</f>
        <v>0</v>
      </c>
      <c r="Q49" s="267">
        <f>IF(O49="**",K49,0)</f>
        <v>6</v>
      </c>
      <c r="R49" s="105"/>
      <c r="S49" s="105"/>
      <c r="T49" s="105"/>
      <c r="U49" s="105"/>
      <c r="V49" s="105"/>
    </row>
    <row r="50" spans="1:22" ht="12.75" customHeight="1">
      <c r="A50" s="42" t="s">
        <v>186</v>
      </c>
      <c r="B50" s="135" t="s">
        <v>187</v>
      </c>
      <c r="C50" s="110">
        <v>10</v>
      </c>
      <c r="D50" s="110"/>
      <c r="E50" s="110">
        <v>5</v>
      </c>
      <c r="F50" s="110"/>
      <c r="G50" s="110">
        <v>5</v>
      </c>
      <c r="H50" s="110"/>
      <c r="I50" s="218">
        <v>8</v>
      </c>
      <c r="J50" s="153"/>
      <c r="K50" s="218">
        <v>3</v>
      </c>
      <c r="L50" s="241"/>
      <c r="M50" s="42">
        <v>12</v>
      </c>
      <c r="O50" s="254" t="s">
        <v>135</v>
      </c>
      <c r="P50" s="267" t="e">
        <f>#N/A</f>
        <v>#N/A</v>
      </c>
      <c r="Q50" s="267" t="e">
        <f>#N/A</f>
        <v>#N/A</v>
      </c>
      <c r="R50" s="105"/>
      <c r="S50" s="105"/>
      <c r="T50" s="105"/>
      <c r="U50" s="105"/>
      <c r="V50" s="105"/>
    </row>
    <row r="51" spans="1:22" ht="12.75" customHeight="1">
      <c r="A51" s="108" t="s">
        <v>188</v>
      </c>
      <c r="B51" s="135" t="s">
        <v>189</v>
      </c>
      <c r="C51" s="125">
        <v>20</v>
      </c>
      <c r="D51" s="125"/>
      <c r="E51" s="125">
        <v>15</v>
      </c>
      <c r="F51" s="125"/>
      <c r="G51" s="125">
        <v>20</v>
      </c>
      <c r="H51" s="125"/>
      <c r="I51" s="220">
        <v>7</v>
      </c>
      <c r="J51" s="155"/>
      <c r="K51" s="145">
        <v>3</v>
      </c>
      <c r="L51" s="151"/>
      <c r="M51" s="42"/>
      <c r="O51" s="254" t="s">
        <v>135</v>
      </c>
      <c r="P51" s="267" t="e">
        <f>#N/A</f>
        <v>#N/A</v>
      </c>
      <c r="Q51" s="267" t="e">
        <f>#N/A</f>
        <v>#N/A</v>
      </c>
      <c r="R51" s="105"/>
      <c r="S51" s="105"/>
      <c r="T51" s="105"/>
      <c r="U51" s="105"/>
      <c r="V51" s="105"/>
    </row>
    <row r="52" spans="1:22" ht="12.75" customHeight="1">
      <c r="A52" s="108" t="s">
        <v>190</v>
      </c>
      <c r="B52" s="135" t="s">
        <v>191</v>
      </c>
      <c r="C52" s="125">
        <v>26</v>
      </c>
      <c r="D52" s="125"/>
      <c r="E52" s="125">
        <v>5</v>
      </c>
      <c r="F52" s="156"/>
      <c r="G52" s="156">
        <v>14</v>
      </c>
      <c r="H52" s="156"/>
      <c r="I52" s="220">
        <v>12</v>
      </c>
      <c r="J52" s="155"/>
      <c r="K52" s="217">
        <v>3</v>
      </c>
      <c r="L52" s="151"/>
      <c r="M52" s="42"/>
      <c r="O52" s="254" t="s">
        <v>135</v>
      </c>
      <c r="P52" s="267" t="e">
        <f>#N/A</f>
        <v>#N/A</v>
      </c>
      <c r="Q52" s="267" t="e">
        <f>#N/A</f>
        <v>#N/A</v>
      </c>
      <c r="R52" s="105"/>
      <c r="S52" s="105"/>
      <c r="T52" s="105"/>
      <c r="U52" s="105"/>
      <c r="V52" s="105"/>
    </row>
    <row r="53" spans="1:22" ht="12.75" customHeight="1">
      <c r="A53" s="108" t="s">
        <v>192</v>
      </c>
      <c r="B53" s="135" t="s">
        <v>193</v>
      </c>
      <c r="C53" s="125">
        <v>6</v>
      </c>
      <c r="D53" s="125"/>
      <c r="E53" s="125">
        <v>6</v>
      </c>
      <c r="F53" s="125"/>
      <c r="G53" s="125">
        <v>6</v>
      </c>
      <c r="H53" s="156"/>
      <c r="I53" s="219">
        <v>3</v>
      </c>
      <c r="J53" s="155"/>
      <c r="K53" s="126">
        <v>2</v>
      </c>
      <c r="L53" s="151"/>
      <c r="M53" s="42"/>
      <c r="O53" s="254" t="s">
        <v>135</v>
      </c>
      <c r="P53" s="267" t="e">
        <f>#N/A</f>
        <v>#N/A</v>
      </c>
      <c r="Q53" s="267" t="e">
        <f>#N/A</f>
        <v>#N/A</v>
      </c>
      <c r="R53" s="105"/>
      <c r="S53" s="105"/>
      <c r="T53" s="105"/>
      <c r="U53" s="105"/>
      <c r="V53" s="105"/>
    </row>
    <row r="54" spans="1:22" ht="12.75" customHeight="1">
      <c r="A54" s="108" t="s">
        <v>194</v>
      </c>
      <c r="B54" s="135"/>
      <c r="C54" s="125">
        <v>17</v>
      </c>
      <c r="D54" s="125"/>
      <c r="E54" s="156">
        <v>10</v>
      </c>
      <c r="F54" s="156"/>
      <c r="G54" s="156">
        <v>20</v>
      </c>
      <c r="H54" s="156"/>
      <c r="I54" s="220">
        <v>10</v>
      </c>
      <c r="J54" s="155"/>
      <c r="K54" s="147">
        <v>5</v>
      </c>
      <c r="L54" s="151"/>
      <c r="M54" s="42"/>
      <c r="O54" s="254" t="s">
        <v>135</v>
      </c>
      <c r="P54" s="267" t="e">
        <f>#N/A</f>
        <v>#N/A</v>
      </c>
      <c r="Q54" s="267" t="e">
        <f>#N/A</f>
        <v>#N/A</v>
      </c>
      <c r="R54" s="105"/>
      <c r="S54" s="105"/>
      <c r="T54" s="105"/>
      <c r="U54" s="105"/>
      <c r="V54" s="105"/>
    </row>
    <row r="55" spans="1:22" ht="12.75" customHeight="1">
      <c r="A55" s="131"/>
      <c r="B55" s="138" t="s">
        <v>471</v>
      </c>
      <c r="C55" s="139">
        <f>SUM(C49:C54)</f>
        <v>168</v>
      </c>
      <c r="D55" s="139" t="e">
        <f>#N/A</f>
        <v>#N/A</v>
      </c>
      <c r="E55" s="139" t="e">
        <f>#N/A</f>
        <v>#N/A</v>
      </c>
      <c r="F55" s="139" t="e">
        <f>#N/A</f>
        <v>#N/A</v>
      </c>
      <c r="G55" s="139" t="e">
        <f>#N/A</f>
        <v>#N/A</v>
      </c>
      <c r="H55" s="148" t="e">
        <f>#N/A</f>
        <v>#N/A</v>
      </c>
      <c r="I55" s="148">
        <f>SUM(I49:I54)</f>
        <v>46</v>
      </c>
      <c r="J55" s="148" t="e">
        <f>#N/A</f>
        <v>#N/A</v>
      </c>
      <c r="K55" s="139" t="e">
        <f>#N/A</f>
        <v>#N/A</v>
      </c>
      <c r="L55" s="139" t="e">
        <f>#N/A</f>
        <v>#N/A</v>
      </c>
      <c r="M55" s="148" t="e">
        <f>#N/A</f>
        <v>#N/A</v>
      </c>
      <c r="O55" s="152"/>
      <c r="P55" s="267" t="e">
        <f>#N/A</f>
        <v>#N/A</v>
      </c>
      <c r="Q55" s="267" t="e">
        <f>#N/A</f>
        <v>#N/A</v>
      </c>
      <c r="R55" s="105"/>
      <c r="S55" s="105"/>
      <c r="T55" s="105"/>
      <c r="U55" s="105"/>
      <c r="V55" s="105"/>
    </row>
    <row r="56" spans="1:22" ht="12">
      <c r="A56" s="131"/>
      <c r="B56" s="132"/>
      <c r="C56" s="127"/>
      <c r="D56" s="127"/>
      <c r="E56" s="127"/>
      <c r="F56" s="127"/>
      <c r="G56" s="127"/>
      <c r="H56" s="127"/>
      <c r="I56" s="115"/>
      <c r="J56" s="115"/>
      <c r="K56" s="127"/>
      <c r="L56" s="127"/>
      <c r="O56" s="157"/>
      <c r="P56" s="267" t="e">
        <f>#N/A</f>
        <v>#N/A</v>
      </c>
      <c r="Q56" s="267" t="e">
        <f>#N/A</f>
        <v>#N/A</v>
      </c>
      <c r="R56" s="105"/>
      <c r="S56" s="105"/>
      <c r="T56" s="105"/>
      <c r="U56" s="105"/>
      <c r="V56" s="105"/>
    </row>
    <row r="57" spans="1:22" ht="15.75" customHeight="1">
      <c r="A57" s="713" t="s">
        <v>195</v>
      </c>
      <c r="B57" s="714"/>
      <c r="C57" s="781" t="s">
        <v>87</v>
      </c>
      <c r="D57" s="782"/>
      <c r="E57" s="781" t="s">
        <v>88</v>
      </c>
      <c r="F57" s="782"/>
      <c r="G57" s="781" t="s">
        <v>89</v>
      </c>
      <c r="H57" s="782"/>
      <c r="I57" s="781" t="s">
        <v>90</v>
      </c>
      <c r="J57" s="793"/>
      <c r="K57" s="777" t="s">
        <v>17</v>
      </c>
      <c r="L57" s="777"/>
      <c r="M57" s="236" t="s">
        <v>134</v>
      </c>
      <c r="O57" s="121"/>
      <c r="P57" s="267" t="e">
        <f>#N/A</f>
        <v>#N/A</v>
      </c>
      <c r="Q57" s="267" t="e">
        <f>#N/A</f>
        <v>#N/A</v>
      </c>
      <c r="R57" s="105"/>
      <c r="S57" s="105"/>
      <c r="T57" s="105"/>
      <c r="U57" s="105"/>
      <c r="V57" s="105"/>
    </row>
    <row r="58" spans="1:22" ht="12.75" customHeight="1">
      <c r="A58" s="108" t="s">
        <v>196</v>
      </c>
      <c r="B58" s="135" t="s">
        <v>197</v>
      </c>
      <c r="C58" s="125">
        <v>49</v>
      </c>
      <c r="D58" s="125"/>
      <c r="E58" s="125">
        <v>44</v>
      </c>
      <c r="F58" s="153"/>
      <c r="G58" s="125">
        <v>40</v>
      </c>
      <c r="H58" s="125"/>
      <c r="I58" s="137" t="s">
        <v>198</v>
      </c>
      <c r="J58" s="158"/>
      <c r="K58" s="159">
        <v>6</v>
      </c>
      <c r="L58" s="114"/>
      <c r="M58" s="42"/>
      <c r="O58" s="157" t="s">
        <v>138</v>
      </c>
      <c r="P58" s="267" t="e">
        <f>#N/A</f>
        <v>#N/A</v>
      </c>
      <c r="Q58" s="267" t="e">
        <f>#N/A</f>
        <v>#N/A</v>
      </c>
      <c r="R58" s="105" t="s">
        <v>129</v>
      </c>
      <c r="S58" s="105"/>
      <c r="T58" s="105"/>
      <c r="U58" s="105"/>
      <c r="V58" s="105"/>
    </row>
    <row r="59" spans="1:22" ht="12.75" customHeight="1">
      <c r="A59" s="108" t="s">
        <v>199</v>
      </c>
      <c r="B59" s="135" t="s">
        <v>200</v>
      </c>
      <c r="C59" s="125">
        <v>10</v>
      </c>
      <c r="D59" s="125"/>
      <c r="E59" s="125">
        <v>10</v>
      </c>
      <c r="F59" s="153"/>
      <c r="G59" s="125">
        <v>9</v>
      </c>
      <c r="H59" s="125"/>
      <c r="I59" s="137" t="s">
        <v>198</v>
      </c>
      <c r="J59" s="158"/>
      <c r="K59" s="114"/>
      <c r="L59" s="114"/>
      <c r="M59" s="42"/>
      <c r="O59" s="157"/>
      <c r="P59" s="267" t="e">
        <f>#N/A</f>
        <v>#N/A</v>
      </c>
      <c r="Q59" s="267" t="e">
        <f>#N/A</f>
        <v>#N/A</v>
      </c>
      <c r="R59" s="105"/>
      <c r="S59" s="105"/>
      <c r="T59" s="105"/>
      <c r="U59" s="105"/>
      <c r="V59" s="105"/>
    </row>
    <row r="60" spans="1:22" ht="12">
      <c r="A60" s="108" t="s">
        <v>201</v>
      </c>
      <c r="B60" s="135" t="s">
        <v>202</v>
      </c>
      <c r="C60" s="125">
        <v>23</v>
      </c>
      <c r="D60" s="125"/>
      <c r="E60" s="125">
        <v>26</v>
      </c>
      <c r="F60" s="153"/>
      <c r="G60" s="125">
        <v>19</v>
      </c>
      <c r="H60" s="125"/>
      <c r="I60" s="137" t="s">
        <v>198</v>
      </c>
      <c r="J60" s="158"/>
      <c r="K60" s="114"/>
      <c r="L60" s="114"/>
      <c r="M60" s="42"/>
      <c r="O60" s="157"/>
      <c r="P60" s="267" t="e">
        <f>#N/A</f>
        <v>#N/A</v>
      </c>
      <c r="Q60" s="267" t="e">
        <f>#N/A</f>
        <v>#N/A</v>
      </c>
      <c r="R60" s="105"/>
      <c r="S60" s="105"/>
      <c r="T60" s="105"/>
      <c r="U60" s="105"/>
      <c r="V60" s="105"/>
    </row>
    <row r="61" spans="1:22" ht="12">
      <c r="A61" s="131"/>
      <c r="B61" s="138" t="s">
        <v>499</v>
      </c>
      <c r="C61" s="139">
        <f>SUM(C58:C60)</f>
        <v>82</v>
      </c>
      <c r="D61" s="139" t="e">
        <f>#N/A</f>
        <v>#N/A</v>
      </c>
      <c r="E61" s="139" t="e">
        <f>#N/A</f>
        <v>#N/A</v>
      </c>
      <c r="F61" s="139" t="e">
        <f>#N/A</f>
        <v>#N/A</v>
      </c>
      <c r="G61" s="139" t="e">
        <f>#N/A</f>
        <v>#N/A</v>
      </c>
      <c r="H61" s="139" t="e">
        <f>#N/A</f>
        <v>#N/A</v>
      </c>
      <c r="I61" s="139" t="e">
        <f>#N/A</f>
        <v>#N/A</v>
      </c>
      <c r="J61" s="139" t="e">
        <f>#N/A</f>
        <v>#N/A</v>
      </c>
      <c r="K61" s="148" t="e">
        <f>#N/A</f>
        <v>#N/A</v>
      </c>
      <c r="L61" s="139" t="e">
        <f>#N/A</f>
        <v>#N/A</v>
      </c>
      <c r="M61" s="148" t="e">
        <f>#N/A</f>
        <v>#N/A</v>
      </c>
      <c r="O61" s="157"/>
      <c r="P61" s="267"/>
      <c r="Q61" s="267"/>
      <c r="R61" s="105"/>
      <c r="S61" s="105"/>
      <c r="T61" s="105"/>
      <c r="U61" s="105"/>
      <c r="V61" s="105"/>
    </row>
    <row r="62" spans="1:22" ht="12">
      <c r="A62" s="131"/>
      <c r="B62" s="132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O62" s="133" t="s">
        <v>495</v>
      </c>
      <c r="P62" s="267" t="e">
        <f>SUM(P49:P60)</f>
        <v>#N/A</v>
      </c>
      <c r="Q62" s="267" t="e">
        <f>SUM(Q49:Q60)</f>
        <v>#N/A</v>
      </c>
      <c r="R62" s="105"/>
      <c r="S62" s="105"/>
      <c r="T62" s="105"/>
      <c r="U62" s="105"/>
      <c r="V62" s="105"/>
    </row>
    <row r="63" spans="1:22" ht="15.75" customHeight="1">
      <c r="A63" s="713" t="s">
        <v>203</v>
      </c>
      <c r="B63" s="714"/>
      <c r="C63" s="781" t="s">
        <v>87</v>
      </c>
      <c r="D63" s="782"/>
      <c r="E63" s="781" t="s">
        <v>88</v>
      </c>
      <c r="F63" s="782"/>
      <c r="G63" s="781" t="s">
        <v>89</v>
      </c>
      <c r="H63" s="782"/>
      <c r="I63" s="781" t="s">
        <v>90</v>
      </c>
      <c r="J63" s="782"/>
      <c r="K63" s="781" t="s">
        <v>17</v>
      </c>
      <c r="L63" s="782"/>
      <c r="M63" s="236" t="s">
        <v>134</v>
      </c>
      <c r="O63" s="133"/>
      <c r="Q63" s="116"/>
      <c r="R63" s="105"/>
      <c r="S63" s="105"/>
      <c r="T63" s="105"/>
      <c r="U63" s="105"/>
      <c r="V63" s="105"/>
    </row>
    <row r="64" spans="1:22" ht="15.75" customHeight="1">
      <c r="A64" s="108" t="s">
        <v>204</v>
      </c>
      <c r="B64" s="135" t="s">
        <v>205</v>
      </c>
      <c r="C64" s="220">
        <v>40</v>
      </c>
      <c r="D64" s="220"/>
      <c r="E64" s="220">
        <v>46</v>
      </c>
      <c r="F64" s="220"/>
      <c r="G64" s="220">
        <v>40</v>
      </c>
      <c r="H64" s="220"/>
      <c r="I64" s="220">
        <v>10</v>
      </c>
      <c r="J64" s="220"/>
      <c r="K64" s="220">
        <v>2</v>
      </c>
      <c r="L64" s="160"/>
      <c r="M64" s="42"/>
      <c r="O64" s="117" t="s">
        <v>138</v>
      </c>
      <c r="Q64" s="116"/>
      <c r="R64" s="105"/>
      <c r="S64" s="105"/>
      <c r="T64" s="105"/>
      <c r="U64" s="105"/>
      <c r="V64" s="105"/>
    </row>
    <row r="65" spans="1:22" ht="12.75" customHeight="1">
      <c r="A65" s="108" t="s">
        <v>206</v>
      </c>
      <c r="B65" s="135" t="s">
        <v>207</v>
      </c>
      <c r="C65" s="220">
        <v>45</v>
      </c>
      <c r="D65" s="220"/>
      <c r="E65" s="220">
        <v>41</v>
      </c>
      <c r="F65" s="220"/>
      <c r="G65" s="220">
        <v>38</v>
      </c>
      <c r="H65" s="220"/>
      <c r="I65" s="220">
        <v>22</v>
      </c>
      <c r="J65" s="220"/>
      <c r="K65" s="220">
        <v>2</v>
      </c>
      <c r="L65" s="154"/>
      <c r="M65" s="42"/>
      <c r="O65" s="117" t="s">
        <v>138</v>
      </c>
      <c r="Q65" s="116"/>
      <c r="R65" s="105"/>
      <c r="S65" s="105"/>
      <c r="T65" s="105"/>
      <c r="U65" s="105"/>
      <c r="V65" s="105"/>
    </row>
    <row r="66" spans="1:22" ht="12.75" customHeight="1">
      <c r="A66" s="108" t="s">
        <v>208</v>
      </c>
      <c r="B66" s="135" t="s">
        <v>209</v>
      </c>
      <c r="C66" s="220">
        <v>47</v>
      </c>
      <c r="D66" s="220"/>
      <c r="E66" s="220">
        <v>43</v>
      </c>
      <c r="F66" s="220"/>
      <c r="G66" s="220">
        <v>34</v>
      </c>
      <c r="H66" s="220"/>
      <c r="I66" s="220">
        <v>17</v>
      </c>
      <c r="J66" s="220"/>
      <c r="K66" s="220">
        <v>2</v>
      </c>
      <c r="L66" s="154"/>
      <c r="M66" s="42"/>
      <c r="O66" s="117" t="s">
        <v>138</v>
      </c>
      <c r="Q66" s="116"/>
      <c r="R66" s="105"/>
      <c r="S66" s="105"/>
      <c r="T66" s="105"/>
      <c r="U66" s="105"/>
      <c r="V66" s="105"/>
    </row>
    <row r="67" spans="1:22" ht="12.75" customHeight="1">
      <c r="A67" s="108" t="s">
        <v>210</v>
      </c>
      <c r="B67" s="135" t="s">
        <v>211</v>
      </c>
      <c r="C67" s="220">
        <v>55</v>
      </c>
      <c r="D67" s="220"/>
      <c r="E67" s="220">
        <v>43</v>
      </c>
      <c r="F67" s="220"/>
      <c r="G67" s="220">
        <v>38</v>
      </c>
      <c r="H67" s="220"/>
      <c r="I67" s="220">
        <v>5</v>
      </c>
      <c r="J67" s="220"/>
      <c r="K67" s="220">
        <v>2</v>
      </c>
      <c r="L67" s="154"/>
      <c r="M67" s="42"/>
      <c r="O67" s="117" t="s">
        <v>138</v>
      </c>
      <c r="Q67" s="116"/>
      <c r="R67" s="105"/>
      <c r="S67" s="105"/>
      <c r="T67" s="105"/>
      <c r="U67" s="105"/>
      <c r="V67" s="105"/>
    </row>
    <row r="68" spans="1:22" ht="12.75" customHeight="1">
      <c r="A68" s="251" t="s">
        <v>474</v>
      </c>
      <c r="B68" s="135" t="s">
        <v>485</v>
      </c>
      <c r="C68" s="220">
        <v>43</v>
      </c>
      <c r="D68" s="220"/>
      <c r="E68" s="220">
        <v>14</v>
      </c>
      <c r="F68" s="220"/>
      <c r="G68" s="220">
        <v>38</v>
      </c>
      <c r="H68" s="220"/>
      <c r="I68" s="220">
        <v>13</v>
      </c>
      <c r="J68" s="220"/>
      <c r="K68" s="220">
        <v>2</v>
      </c>
      <c r="L68" s="154"/>
      <c r="M68" s="42"/>
      <c r="O68" s="117" t="s">
        <v>138</v>
      </c>
      <c r="Q68" s="116"/>
      <c r="R68" s="105"/>
      <c r="S68" s="105"/>
      <c r="T68" s="105"/>
      <c r="U68" s="105"/>
      <c r="V68" s="105"/>
    </row>
    <row r="69" spans="1:22" ht="12.75" customHeight="1">
      <c r="A69" s="131"/>
      <c r="B69" s="135" t="s">
        <v>486</v>
      </c>
      <c r="C69" s="220">
        <v>18</v>
      </c>
      <c r="D69" s="220"/>
      <c r="E69" s="220">
        <v>9</v>
      </c>
      <c r="F69" s="220"/>
      <c r="G69" s="220">
        <v>15</v>
      </c>
      <c r="H69" s="220"/>
      <c r="I69" s="220">
        <v>0</v>
      </c>
      <c r="J69" s="220"/>
      <c r="K69" s="220">
        <v>2</v>
      </c>
      <c r="L69" s="248"/>
      <c r="M69" s="42"/>
      <c r="O69" s="117" t="s">
        <v>138</v>
      </c>
      <c r="Q69" s="116"/>
      <c r="R69" s="105"/>
      <c r="S69" s="105"/>
      <c r="T69" s="105"/>
      <c r="U69" s="105"/>
      <c r="V69" s="105"/>
    </row>
    <row r="70" spans="2:22" ht="15" customHeight="1">
      <c r="B70" s="138" t="s">
        <v>473</v>
      </c>
      <c r="C70" s="148">
        <f>SUM(C64:C69)</f>
        <v>248</v>
      </c>
      <c r="D70" s="148" t="e">
        <f>#N/A</f>
        <v>#N/A</v>
      </c>
      <c r="E70" s="148" t="e">
        <f>#N/A</f>
        <v>#N/A</v>
      </c>
      <c r="F70" s="148" t="e">
        <f>#N/A</f>
        <v>#N/A</v>
      </c>
      <c r="G70" s="148" t="e">
        <f>#N/A</f>
        <v>#N/A</v>
      </c>
      <c r="H70" s="148" t="e">
        <f>#N/A</f>
        <v>#N/A</v>
      </c>
      <c r="I70" s="148">
        <f>SUM(I64:I69)</f>
        <v>67</v>
      </c>
      <c r="J70" s="148" t="e">
        <f>#N/A</f>
        <v>#N/A</v>
      </c>
      <c r="K70" s="148" t="e">
        <f>#N/A</f>
        <v>#N/A</v>
      </c>
      <c r="L70" s="139">
        <f>SUM(L49:L54)+SUM(L58:L60)+SUM(L65:L67)</f>
        <v>0</v>
      </c>
      <c r="M70" s="42"/>
      <c r="O70" s="161"/>
      <c r="Q70" s="116"/>
      <c r="R70" s="105"/>
      <c r="S70" s="105"/>
      <c r="T70" s="105"/>
      <c r="U70" s="105"/>
      <c r="V70" s="105"/>
    </row>
    <row r="71" spans="3:22" ht="15" customHeight="1">
      <c r="C71" s="115"/>
      <c r="D71" s="115"/>
      <c r="E71" s="115"/>
      <c r="F71" s="115"/>
      <c r="G71" s="115"/>
      <c r="H71" s="115"/>
      <c r="I71" s="115"/>
      <c r="J71" s="115"/>
      <c r="K71" s="122"/>
      <c r="L71" s="122"/>
      <c r="O71" s="161"/>
      <c r="P71" s="133"/>
      <c r="Q71" s="116"/>
      <c r="R71" s="105"/>
      <c r="S71" s="105"/>
      <c r="T71" s="105"/>
      <c r="U71" s="105"/>
      <c r="V71" s="105"/>
    </row>
    <row r="72" spans="1:22" ht="15">
      <c r="A72" s="713" t="s">
        <v>212</v>
      </c>
      <c r="B72" s="714"/>
      <c r="C72" s="781" t="s">
        <v>87</v>
      </c>
      <c r="D72" s="782"/>
      <c r="E72" s="781" t="s">
        <v>213</v>
      </c>
      <c r="F72" s="782"/>
      <c r="G72" s="781" t="s">
        <v>214</v>
      </c>
      <c r="H72" s="782"/>
      <c r="I72" s="781" t="s">
        <v>89</v>
      </c>
      <c r="J72" s="782"/>
      <c r="K72" s="781" t="s">
        <v>90</v>
      </c>
      <c r="L72" s="782"/>
      <c r="M72" s="777" t="s">
        <v>17</v>
      </c>
      <c r="N72" s="777"/>
      <c r="O72" s="243" t="s">
        <v>134</v>
      </c>
      <c r="P72" s="133"/>
      <c r="Q72" s="116"/>
      <c r="R72" s="118"/>
      <c r="S72" s="105"/>
      <c r="T72" s="105"/>
      <c r="U72" s="105"/>
      <c r="V72" s="105"/>
    </row>
    <row r="73" spans="1:22" ht="13.5">
      <c r="A73" s="108" t="s">
        <v>215</v>
      </c>
      <c r="B73" s="135" t="s">
        <v>216</v>
      </c>
      <c r="C73" s="145">
        <v>41</v>
      </c>
      <c r="D73" s="145"/>
      <c r="E73" s="145">
        <v>22</v>
      </c>
      <c r="F73" s="145"/>
      <c r="G73" s="146"/>
      <c r="H73" s="145"/>
      <c r="I73" s="145">
        <v>51</v>
      </c>
      <c r="J73" s="145"/>
      <c r="K73" s="145">
        <v>45</v>
      </c>
      <c r="L73" s="145"/>
      <c r="M73" s="145">
        <v>19</v>
      </c>
      <c r="N73" s="125">
        <v>29</v>
      </c>
      <c r="O73" s="244"/>
      <c r="P73" s="117" t="s">
        <v>138</v>
      </c>
      <c r="Q73" s="122"/>
      <c r="R73" s="116"/>
      <c r="S73" s="113"/>
      <c r="T73" s="105"/>
      <c r="U73" s="105"/>
      <c r="V73" s="105"/>
    </row>
    <row r="74" spans="1:22" ht="13.5">
      <c r="A74" s="108" t="s">
        <v>217</v>
      </c>
      <c r="B74" s="135" t="s">
        <v>218</v>
      </c>
      <c r="C74" s="146"/>
      <c r="D74" s="145"/>
      <c r="E74" s="146"/>
      <c r="F74" s="145"/>
      <c r="G74" s="145">
        <v>52</v>
      </c>
      <c r="H74" s="145"/>
      <c r="I74" s="146"/>
      <c r="J74" s="145"/>
      <c r="K74" s="146"/>
      <c r="L74" s="145"/>
      <c r="M74" s="146"/>
      <c r="N74" s="125"/>
      <c r="O74" s="244"/>
      <c r="P74" s="117"/>
      <c r="Q74" s="140"/>
      <c r="R74" s="116"/>
      <c r="S74" s="113"/>
      <c r="T74" s="105"/>
      <c r="U74" s="105"/>
      <c r="V74" s="105"/>
    </row>
    <row r="75" spans="1:22" ht="13.5">
      <c r="A75" s="108" t="s">
        <v>219</v>
      </c>
      <c r="B75" s="135" t="s">
        <v>220</v>
      </c>
      <c r="C75" s="145">
        <v>144</v>
      </c>
      <c r="D75" s="145"/>
      <c r="E75" s="145">
        <v>38</v>
      </c>
      <c r="F75" s="145"/>
      <c r="G75" s="146"/>
      <c r="H75" s="145"/>
      <c r="I75" s="145">
        <v>62</v>
      </c>
      <c r="J75" s="145"/>
      <c r="K75" s="145">
        <v>9</v>
      </c>
      <c r="L75" s="145"/>
      <c r="M75" s="145">
        <v>10</v>
      </c>
      <c r="N75" s="125">
        <v>8</v>
      </c>
      <c r="O75" s="244"/>
      <c r="P75" s="117" t="s">
        <v>138</v>
      </c>
      <c r="Q75" s="122"/>
      <c r="R75" s="116"/>
      <c r="S75" s="113"/>
      <c r="T75" s="105"/>
      <c r="U75" s="105"/>
      <c r="V75" s="105"/>
    </row>
    <row r="76" spans="1:22" ht="13.5">
      <c r="A76" s="108" t="s">
        <v>221</v>
      </c>
      <c r="B76" s="135" t="s">
        <v>222</v>
      </c>
      <c r="C76" s="145">
        <v>41</v>
      </c>
      <c r="D76" s="145"/>
      <c r="E76" s="145">
        <v>31</v>
      </c>
      <c r="F76" s="145"/>
      <c r="G76" s="146"/>
      <c r="H76" s="145"/>
      <c r="I76" s="145">
        <v>40</v>
      </c>
      <c r="J76" s="145"/>
      <c r="K76" s="145">
        <v>12</v>
      </c>
      <c r="L76" s="145"/>
      <c r="M76" s="145">
        <v>10</v>
      </c>
      <c r="N76" s="125">
        <v>11</v>
      </c>
      <c r="O76" s="244"/>
      <c r="P76" s="117" t="s">
        <v>138</v>
      </c>
      <c r="Q76" s="122"/>
      <c r="R76" s="116"/>
      <c r="S76" s="113"/>
      <c r="T76" s="105"/>
      <c r="U76" s="105"/>
      <c r="V76" s="105"/>
    </row>
    <row r="77" spans="1:22" ht="13.5">
      <c r="A77" s="108" t="s">
        <v>223</v>
      </c>
      <c r="B77" s="135" t="s">
        <v>224</v>
      </c>
      <c r="C77" s="249">
        <v>55</v>
      </c>
      <c r="D77" s="249"/>
      <c r="E77" s="249">
        <v>20</v>
      </c>
      <c r="F77" s="249"/>
      <c r="G77" s="249">
        <v>30</v>
      </c>
      <c r="H77" s="249"/>
      <c r="I77" s="249">
        <v>25</v>
      </c>
      <c r="J77" s="249"/>
      <c r="K77" s="145">
        <v>10</v>
      </c>
      <c r="L77" s="145"/>
      <c r="M77" s="145">
        <v>3</v>
      </c>
      <c r="N77" s="125">
        <v>3</v>
      </c>
      <c r="O77" s="244"/>
      <c r="P77" s="117" t="s">
        <v>138</v>
      </c>
      <c r="Q77" s="140"/>
      <c r="R77" s="116"/>
      <c r="S77" s="113"/>
      <c r="T77" s="105"/>
      <c r="U77" s="105"/>
      <c r="V77" s="105"/>
    </row>
    <row r="78" spans="1:22" ht="13.5">
      <c r="A78" s="108" t="s">
        <v>225</v>
      </c>
      <c r="B78" s="135" t="s">
        <v>226</v>
      </c>
      <c r="C78" s="252"/>
      <c r="D78" s="249"/>
      <c r="E78" s="252"/>
      <c r="F78" s="249"/>
      <c r="G78" s="249">
        <v>44</v>
      </c>
      <c r="H78" s="249"/>
      <c r="I78" s="252"/>
      <c r="J78" s="249"/>
      <c r="K78" s="146"/>
      <c r="L78" s="145"/>
      <c r="M78" s="146"/>
      <c r="N78" s="125"/>
      <c r="O78" s="244"/>
      <c r="P78" s="117"/>
      <c r="Q78" s="140"/>
      <c r="R78" s="116"/>
      <c r="S78" s="113"/>
      <c r="T78" s="105"/>
      <c r="U78" s="105"/>
      <c r="V78" s="105"/>
    </row>
    <row r="79" spans="1:22" ht="13.5">
      <c r="A79" s="108" t="s">
        <v>227</v>
      </c>
      <c r="B79" s="135" t="s">
        <v>228</v>
      </c>
      <c r="C79" s="249">
        <v>40</v>
      </c>
      <c r="D79" s="249"/>
      <c r="E79" s="249">
        <v>8</v>
      </c>
      <c r="F79" s="249"/>
      <c r="G79" s="252"/>
      <c r="H79" s="249"/>
      <c r="I79" s="249">
        <v>12</v>
      </c>
      <c r="J79" s="249"/>
      <c r="K79" s="145">
        <v>5</v>
      </c>
      <c r="L79" s="145"/>
      <c r="M79" s="145">
        <v>5</v>
      </c>
      <c r="N79" s="125">
        <v>5</v>
      </c>
      <c r="O79" s="244"/>
      <c r="P79" s="117" t="s">
        <v>138</v>
      </c>
      <c r="Q79" s="122"/>
      <c r="R79" s="116"/>
      <c r="S79" s="113"/>
      <c r="T79" s="105"/>
      <c r="U79" s="105"/>
      <c r="V79" s="105"/>
    </row>
    <row r="80" spans="1:22" ht="13.5">
      <c r="A80" s="108" t="s">
        <v>229</v>
      </c>
      <c r="B80" s="135" t="s">
        <v>230</v>
      </c>
      <c r="C80" s="145">
        <v>75</v>
      </c>
      <c r="D80" s="145"/>
      <c r="E80" s="145">
        <v>60</v>
      </c>
      <c r="F80" s="145"/>
      <c r="G80" s="146"/>
      <c r="H80" s="145"/>
      <c r="I80" s="145">
        <v>75</v>
      </c>
      <c r="J80" s="145"/>
      <c r="K80" s="145">
        <v>15</v>
      </c>
      <c r="L80" s="145"/>
      <c r="M80" s="145">
        <v>3</v>
      </c>
      <c r="N80" s="125"/>
      <c r="O80" s="244"/>
      <c r="P80" s="117" t="s">
        <v>138</v>
      </c>
      <c r="Q80" s="122"/>
      <c r="R80" s="116"/>
      <c r="S80" s="113"/>
      <c r="T80" s="105"/>
      <c r="U80" s="105"/>
      <c r="V80" s="105"/>
    </row>
    <row r="81" spans="1:22" ht="13.5">
      <c r="A81" s="108" t="s">
        <v>231</v>
      </c>
      <c r="B81" s="135" t="s">
        <v>232</v>
      </c>
      <c r="C81" s="145">
        <v>115</v>
      </c>
      <c r="D81" s="145"/>
      <c r="E81" s="145">
        <v>15</v>
      </c>
      <c r="F81" s="145"/>
      <c r="G81" s="146"/>
      <c r="H81" s="145"/>
      <c r="I81" s="190">
        <v>20</v>
      </c>
      <c r="J81" s="190"/>
      <c r="K81" s="145">
        <v>5</v>
      </c>
      <c r="L81" s="145"/>
      <c r="M81" s="146"/>
      <c r="N81" s="125"/>
      <c r="O81" s="244"/>
      <c r="P81" s="117"/>
      <c r="Q81" s="122"/>
      <c r="R81" s="116"/>
      <c r="S81" s="113"/>
      <c r="T81" s="105"/>
      <c r="U81" s="105"/>
      <c r="V81" s="105"/>
    </row>
    <row r="82" spans="1:22" ht="13.5">
      <c r="A82" s="108" t="s">
        <v>233</v>
      </c>
      <c r="B82" s="135" t="s">
        <v>234</v>
      </c>
      <c r="C82" s="145">
        <v>9</v>
      </c>
      <c r="D82" s="145"/>
      <c r="E82" s="145">
        <v>6</v>
      </c>
      <c r="F82" s="145"/>
      <c r="G82" s="146"/>
      <c r="H82" s="145"/>
      <c r="I82" s="145">
        <v>9</v>
      </c>
      <c r="J82" s="145"/>
      <c r="K82" s="146"/>
      <c r="L82" s="145"/>
      <c r="M82" s="146"/>
      <c r="N82" s="125"/>
      <c r="O82" s="244"/>
      <c r="P82" s="117"/>
      <c r="Q82" s="122"/>
      <c r="R82" s="116"/>
      <c r="S82" s="113"/>
      <c r="T82" s="105"/>
      <c r="U82" s="105"/>
      <c r="V82" s="105"/>
    </row>
    <row r="83" spans="1:22" ht="13.5">
      <c r="A83" s="108" t="s">
        <v>235</v>
      </c>
      <c r="B83" s="135" t="s">
        <v>236</v>
      </c>
      <c r="C83" s="145">
        <v>11</v>
      </c>
      <c r="D83" s="145"/>
      <c r="E83" s="145">
        <v>17</v>
      </c>
      <c r="F83" s="145"/>
      <c r="G83" s="146"/>
      <c r="H83" s="145"/>
      <c r="I83" s="145">
        <v>11</v>
      </c>
      <c r="J83" s="145"/>
      <c r="K83" s="145">
        <v>1</v>
      </c>
      <c r="L83" s="145"/>
      <c r="M83" s="145">
        <v>1</v>
      </c>
      <c r="N83" s="125"/>
      <c r="O83" s="244"/>
      <c r="P83" s="117" t="s">
        <v>138</v>
      </c>
      <c r="Q83" s="122"/>
      <c r="R83" s="116"/>
      <c r="S83" s="113"/>
      <c r="T83" s="105"/>
      <c r="U83" s="105"/>
      <c r="V83" s="105"/>
    </row>
    <row r="84" spans="1:22" ht="13.5">
      <c r="A84" s="108" t="s">
        <v>237</v>
      </c>
      <c r="B84" s="124" t="s">
        <v>238</v>
      </c>
      <c r="C84" s="145">
        <v>94</v>
      </c>
      <c r="D84" s="145"/>
      <c r="E84" s="145">
        <v>114</v>
      </c>
      <c r="F84" s="145"/>
      <c r="G84" s="146"/>
      <c r="H84" s="145"/>
      <c r="I84" s="145">
        <v>80</v>
      </c>
      <c r="J84" s="145"/>
      <c r="K84" s="145">
        <v>6</v>
      </c>
      <c r="L84" s="145"/>
      <c r="M84" s="146"/>
      <c r="N84" s="125"/>
      <c r="O84" s="244"/>
      <c r="P84" s="117"/>
      <c r="Q84" s="122"/>
      <c r="R84" s="116"/>
      <c r="S84" s="113"/>
      <c r="T84" s="105"/>
      <c r="U84" s="105"/>
      <c r="V84" s="105"/>
    </row>
    <row r="85" spans="1:22" ht="13.5">
      <c r="A85" s="108" t="s">
        <v>239</v>
      </c>
      <c r="B85" s="135" t="s">
        <v>240</v>
      </c>
      <c r="C85" s="146"/>
      <c r="D85" s="145"/>
      <c r="E85" s="146"/>
      <c r="F85" s="145"/>
      <c r="G85" s="145">
        <v>45</v>
      </c>
      <c r="H85" s="145"/>
      <c r="I85" s="146"/>
      <c r="J85" s="145"/>
      <c r="K85" s="146"/>
      <c r="L85" s="145"/>
      <c r="M85" s="146"/>
      <c r="N85" s="125"/>
      <c r="O85" s="244"/>
      <c r="P85" s="117"/>
      <c r="Q85" s="122"/>
      <c r="R85" s="116"/>
      <c r="S85" s="113"/>
      <c r="T85" s="105"/>
      <c r="U85" s="105"/>
      <c r="V85" s="105"/>
    </row>
    <row r="86" spans="1:22" ht="13.5">
      <c r="A86" s="108" t="s">
        <v>241</v>
      </c>
      <c r="B86" s="135" t="s">
        <v>242</v>
      </c>
      <c r="C86" s="145">
        <v>18</v>
      </c>
      <c r="D86" s="145"/>
      <c r="E86" s="145">
        <v>8</v>
      </c>
      <c r="F86" s="145"/>
      <c r="G86" s="145">
        <v>50</v>
      </c>
      <c r="H86" s="145"/>
      <c r="I86" s="145">
        <v>10</v>
      </c>
      <c r="J86" s="145"/>
      <c r="K86" s="145">
        <v>2</v>
      </c>
      <c r="L86" s="145"/>
      <c r="M86" s="145">
        <v>2</v>
      </c>
      <c r="N86" s="125">
        <v>4</v>
      </c>
      <c r="O86" s="244"/>
      <c r="P86" s="117" t="s">
        <v>138</v>
      </c>
      <c r="Q86" s="122"/>
      <c r="R86" s="116"/>
      <c r="S86" s="113"/>
      <c r="T86" s="105"/>
      <c r="U86" s="105"/>
      <c r="V86" s="105"/>
    </row>
    <row r="87" spans="1:22" ht="13.5">
      <c r="A87" s="108" t="s">
        <v>243</v>
      </c>
      <c r="B87" s="135" t="s">
        <v>244</v>
      </c>
      <c r="C87" s="146"/>
      <c r="D87" s="145"/>
      <c r="E87" s="146"/>
      <c r="F87" s="145"/>
      <c r="G87" s="145">
        <v>60</v>
      </c>
      <c r="H87" s="145"/>
      <c r="I87" s="146"/>
      <c r="J87" s="145"/>
      <c r="K87" s="146"/>
      <c r="L87" s="145"/>
      <c r="M87" s="146"/>
      <c r="N87" s="125"/>
      <c r="O87" s="244"/>
      <c r="P87" s="117"/>
      <c r="Q87" s="122"/>
      <c r="R87" s="116"/>
      <c r="S87" s="113"/>
      <c r="T87" s="105"/>
      <c r="U87" s="105"/>
      <c r="V87" s="105"/>
    </row>
    <row r="88" spans="1:22" ht="13.5">
      <c r="A88" s="108" t="s">
        <v>245</v>
      </c>
      <c r="B88" s="135" t="s">
        <v>246</v>
      </c>
      <c r="C88" s="146"/>
      <c r="D88" s="145"/>
      <c r="E88" s="146"/>
      <c r="F88" s="145"/>
      <c r="G88" s="145">
        <v>47</v>
      </c>
      <c r="H88" s="145"/>
      <c r="I88" s="146"/>
      <c r="J88" s="145"/>
      <c r="K88" s="146"/>
      <c r="L88" s="145"/>
      <c r="M88" s="146"/>
      <c r="N88" s="125"/>
      <c r="O88" s="244"/>
      <c r="P88" s="117"/>
      <c r="Q88" s="122"/>
      <c r="R88" s="116"/>
      <c r="S88" s="113"/>
      <c r="T88" s="105"/>
      <c r="U88" s="105"/>
      <c r="V88" s="105"/>
    </row>
    <row r="89" spans="1:22" ht="13.5">
      <c r="A89" s="108" t="s">
        <v>247</v>
      </c>
      <c r="B89" s="135" t="s">
        <v>248</v>
      </c>
      <c r="C89" s="145">
        <v>43</v>
      </c>
      <c r="D89" s="145"/>
      <c r="E89" s="145">
        <v>27</v>
      </c>
      <c r="F89" s="145"/>
      <c r="G89" s="146"/>
      <c r="H89" s="145"/>
      <c r="I89" s="145">
        <v>44</v>
      </c>
      <c r="J89" s="145"/>
      <c r="K89" s="145">
        <v>5</v>
      </c>
      <c r="L89" s="145"/>
      <c r="M89" s="145">
        <v>6</v>
      </c>
      <c r="N89" s="125">
        <v>5</v>
      </c>
      <c r="O89" s="244"/>
      <c r="P89" s="117" t="s">
        <v>138</v>
      </c>
      <c r="Q89" s="122"/>
      <c r="R89" s="116"/>
      <c r="S89" s="113"/>
      <c r="T89" s="105"/>
      <c r="U89" s="105"/>
      <c r="V89" s="105"/>
    </row>
    <row r="90" spans="1:22" ht="13.5">
      <c r="A90" s="108" t="s">
        <v>249</v>
      </c>
      <c r="B90" s="135" t="s">
        <v>250</v>
      </c>
      <c r="C90" s="145">
        <v>10</v>
      </c>
      <c r="D90" s="145"/>
      <c r="E90" s="145">
        <v>12</v>
      </c>
      <c r="F90" s="145"/>
      <c r="G90" s="146"/>
      <c r="H90" s="145"/>
      <c r="I90" s="145">
        <v>10</v>
      </c>
      <c r="J90" s="145"/>
      <c r="K90" s="146"/>
      <c r="L90" s="145"/>
      <c r="M90" s="146"/>
      <c r="N90" s="125"/>
      <c r="O90" s="244"/>
      <c r="P90" s="117"/>
      <c r="Q90" s="122"/>
      <c r="R90" s="116"/>
      <c r="S90" s="113"/>
      <c r="T90" s="105"/>
      <c r="U90" s="105"/>
      <c r="V90" s="105"/>
    </row>
    <row r="91" spans="1:22" ht="13.5">
      <c r="A91" s="108" t="s">
        <v>251</v>
      </c>
      <c r="B91" s="135" t="s">
        <v>252</v>
      </c>
      <c r="C91" s="145">
        <v>10</v>
      </c>
      <c r="D91" s="145"/>
      <c r="E91" s="146"/>
      <c r="F91" s="145"/>
      <c r="G91" s="145">
        <v>65</v>
      </c>
      <c r="H91" s="145"/>
      <c r="I91" s="145">
        <v>5</v>
      </c>
      <c r="J91" s="145"/>
      <c r="K91" s="146"/>
      <c r="L91" s="145"/>
      <c r="M91" s="146"/>
      <c r="N91" s="125"/>
      <c r="O91" s="244"/>
      <c r="P91" s="117"/>
      <c r="Q91" s="122"/>
      <c r="R91" s="116"/>
      <c r="S91" s="113"/>
      <c r="T91" s="105"/>
      <c r="U91" s="105"/>
      <c r="V91" s="105"/>
    </row>
    <row r="92" spans="1:22" ht="13.5">
      <c r="A92" s="108" t="s">
        <v>253</v>
      </c>
      <c r="B92" s="135" t="s">
        <v>254</v>
      </c>
      <c r="C92" s="145">
        <v>3</v>
      </c>
      <c r="D92" s="145"/>
      <c r="E92" s="146"/>
      <c r="F92" s="145"/>
      <c r="G92" s="145">
        <v>60</v>
      </c>
      <c r="H92" s="145"/>
      <c r="I92" s="146"/>
      <c r="J92" s="145"/>
      <c r="K92" s="146"/>
      <c r="L92" s="145"/>
      <c r="M92" s="146"/>
      <c r="N92" s="125"/>
      <c r="O92" s="244"/>
      <c r="P92" s="117"/>
      <c r="Q92" s="122"/>
      <c r="R92" s="116"/>
      <c r="S92" s="113"/>
      <c r="T92" s="105"/>
      <c r="U92" s="105"/>
      <c r="V92" s="105"/>
    </row>
    <row r="93" spans="1:22" ht="13.5">
      <c r="A93" s="108" t="s">
        <v>255</v>
      </c>
      <c r="B93" s="135" t="s">
        <v>256</v>
      </c>
      <c r="C93" s="145">
        <v>42</v>
      </c>
      <c r="D93" s="145"/>
      <c r="E93" s="145">
        <v>18</v>
      </c>
      <c r="F93" s="145"/>
      <c r="G93" s="146"/>
      <c r="H93" s="145"/>
      <c r="I93" s="145">
        <v>40</v>
      </c>
      <c r="J93" s="145"/>
      <c r="K93" s="145">
        <v>12</v>
      </c>
      <c r="L93" s="145"/>
      <c r="M93" s="145">
        <v>3</v>
      </c>
      <c r="N93" s="125">
        <v>3</v>
      </c>
      <c r="O93" s="244"/>
      <c r="P93" s="117" t="s">
        <v>138</v>
      </c>
      <c r="Q93" s="122"/>
      <c r="R93" s="116"/>
      <c r="S93" s="113"/>
      <c r="T93" s="105"/>
      <c r="U93" s="105"/>
      <c r="V93" s="105"/>
    </row>
    <row r="94" spans="1:22" ht="13.5">
      <c r="A94" s="108" t="s">
        <v>257</v>
      </c>
      <c r="B94" s="135" t="s">
        <v>256</v>
      </c>
      <c r="C94" s="145">
        <v>10</v>
      </c>
      <c r="D94" s="145"/>
      <c r="E94" s="145">
        <v>10</v>
      </c>
      <c r="F94" s="145"/>
      <c r="G94" s="146"/>
      <c r="H94" s="145"/>
      <c r="I94" s="145">
        <v>15</v>
      </c>
      <c r="J94" s="249"/>
      <c r="K94" s="145">
        <v>3</v>
      </c>
      <c r="L94" s="145"/>
      <c r="M94" s="145">
        <v>1</v>
      </c>
      <c r="N94" s="125">
        <v>1</v>
      </c>
      <c r="O94" s="244"/>
      <c r="P94" s="117" t="s">
        <v>138</v>
      </c>
      <c r="Q94" s="122"/>
      <c r="R94" s="116"/>
      <c r="S94" s="113"/>
      <c r="T94" s="105"/>
      <c r="U94" s="105"/>
      <c r="V94" s="105"/>
    </row>
    <row r="95" spans="1:22" ht="13.5">
      <c r="A95" s="108" t="s">
        <v>258</v>
      </c>
      <c r="B95" s="124" t="s">
        <v>259</v>
      </c>
      <c r="C95" s="145">
        <v>10</v>
      </c>
      <c r="D95" s="145"/>
      <c r="E95" s="145">
        <v>10</v>
      </c>
      <c r="F95" s="145"/>
      <c r="G95" s="146"/>
      <c r="H95" s="145"/>
      <c r="I95" s="190">
        <v>10</v>
      </c>
      <c r="J95" s="190"/>
      <c r="K95" s="146"/>
      <c r="L95" s="145"/>
      <c r="M95" s="146"/>
      <c r="N95" s="125"/>
      <c r="O95" s="244"/>
      <c r="P95" s="117"/>
      <c r="Q95" s="122"/>
      <c r="R95" s="116"/>
      <c r="S95" s="113"/>
      <c r="T95" s="105"/>
      <c r="U95" s="105"/>
      <c r="V95" s="105"/>
    </row>
    <row r="96" spans="1:22" ht="13.5">
      <c r="A96" s="108" t="s">
        <v>260</v>
      </c>
      <c r="B96" s="135" t="s">
        <v>261</v>
      </c>
      <c r="C96" s="145">
        <v>55</v>
      </c>
      <c r="D96" s="145"/>
      <c r="E96" s="145">
        <v>28</v>
      </c>
      <c r="F96" s="145"/>
      <c r="G96" s="146"/>
      <c r="H96" s="145"/>
      <c r="I96" s="190">
        <v>58</v>
      </c>
      <c r="J96" s="190"/>
      <c r="K96" s="145">
        <v>5</v>
      </c>
      <c r="L96" s="145"/>
      <c r="M96" s="145">
        <v>2</v>
      </c>
      <c r="N96" s="125">
        <v>2</v>
      </c>
      <c r="O96" s="255">
        <v>2</v>
      </c>
      <c r="P96" s="117" t="s">
        <v>138</v>
      </c>
      <c r="Q96" s="122"/>
      <c r="R96" s="116"/>
      <c r="S96" s="113"/>
      <c r="T96" s="105"/>
      <c r="U96" s="105"/>
      <c r="V96" s="105"/>
    </row>
    <row r="97" spans="1:22" ht="13.5">
      <c r="A97" s="108" t="s">
        <v>262</v>
      </c>
      <c r="B97" s="135" t="s">
        <v>263</v>
      </c>
      <c r="C97" s="145">
        <v>31</v>
      </c>
      <c r="D97" s="145"/>
      <c r="E97" s="145">
        <v>15</v>
      </c>
      <c r="F97" s="145"/>
      <c r="G97" s="145">
        <v>18</v>
      </c>
      <c r="H97" s="145"/>
      <c r="I97" s="190">
        <v>24</v>
      </c>
      <c r="J97" s="190"/>
      <c r="K97" s="145">
        <v>8</v>
      </c>
      <c r="L97" s="145"/>
      <c r="M97" s="145">
        <v>4</v>
      </c>
      <c r="N97" s="125"/>
      <c r="O97" s="244"/>
      <c r="P97" s="117" t="s">
        <v>138</v>
      </c>
      <c r="Q97" s="122"/>
      <c r="R97" s="116"/>
      <c r="S97" s="113"/>
      <c r="T97" s="105"/>
      <c r="U97" s="105"/>
      <c r="V97" s="105"/>
    </row>
    <row r="98" spans="1:22" ht="13.5">
      <c r="A98" s="108" t="s">
        <v>264</v>
      </c>
      <c r="B98" s="135" t="s">
        <v>265</v>
      </c>
      <c r="C98" s="146"/>
      <c r="D98" s="145"/>
      <c r="E98" s="146"/>
      <c r="F98" s="145"/>
      <c r="G98" s="145">
        <v>45</v>
      </c>
      <c r="H98" s="145"/>
      <c r="I98" s="146"/>
      <c r="J98" s="145"/>
      <c r="K98" s="146"/>
      <c r="L98" s="145"/>
      <c r="M98" s="146"/>
      <c r="N98" s="125"/>
      <c r="O98" s="244"/>
      <c r="P98" s="117"/>
      <c r="Q98" s="122"/>
      <c r="R98" s="116"/>
      <c r="S98" s="113"/>
      <c r="T98" s="105"/>
      <c r="U98" s="105"/>
      <c r="V98" s="105"/>
    </row>
    <row r="99" spans="1:22" ht="13.5">
      <c r="A99" s="108" t="s">
        <v>266</v>
      </c>
      <c r="B99" s="135" t="s">
        <v>267</v>
      </c>
      <c r="C99" s="146"/>
      <c r="D99" s="145"/>
      <c r="E99" s="146"/>
      <c r="F99" s="145"/>
      <c r="G99" s="145">
        <v>57</v>
      </c>
      <c r="H99" s="145"/>
      <c r="I99" s="146"/>
      <c r="J99" s="145"/>
      <c r="K99" s="146"/>
      <c r="L99" s="145"/>
      <c r="M99" s="146"/>
      <c r="N99" s="125"/>
      <c r="O99" s="244"/>
      <c r="P99" s="117"/>
      <c r="Q99" s="122"/>
      <c r="R99" s="116"/>
      <c r="S99" s="113"/>
      <c r="T99" s="105"/>
      <c r="U99" s="105"/>
      <c r="V99" s="105"/>
    </row>
    <row r="100" spans="1:22" ht="13.5">
      <c r="A100" s="108" t="s">
        <v>268</v>
      </c>
      <c r="B100" s="135" t="s">
        <v>487</v>
      </c>
      <c r="C100" s="146">
        <v>30</v>
      </c>
      <c r="D100" s="145"/>
      <c r="E100" s="146">
        <v>30</v>
      </c>
      <c r="F100" s="145"/>
      <c r="G100" s="145"/>
      <c r="H100" s="145"/>
      <c r="I100" s="146">
        <v>35</v>
      </c>
      <c r="J100" s="145"/>
      <c r="K100" s="146">
        <v>2</v>
      </c>
      <c r="L100" s="145"/>
      <c r="M100" s="146">
        <v>6</v>
      </c>
      <c r="N100" s="250"/>
      <c r="O100" s="244"/>
      <c r="P100" s="117" t="s">
        <v>138</v>
      </c>
      <c r="Q100" s="122" t="s">
        <v>497</v>
      </c>
      <c r="R100" s="116"/>
      <c r="S100" s="113"/>
      <c r="T100" s="105"/>
      <c r="U100" s="105"/>
      <c r="V100" s="105"/>
    </row>
    <row r="101" spans="1:22" ht="13.5">
      <c r="A101" s="108" t="s">
        <v>269</v>
      </c>
      <c r="B101" s="135" t="s">
        <v>270</v>
      </c>
      <c r="C101" s="146">
        <v>45</v>
      </c>
      <c r="D101" s="145"/>
      <c r="E101" s="145">
        <v>21</v>
      </c>
      <c r="F101" s="145"/>
      <c r="G101" s="146"/>
      <c r="H101" s="145"/>
      <c r="I101" s="145">
        <v>35</v>
      </c>
      <c r="J101" s="145"/>
      <c r="K101" s="146"/>
      <c r="L101" s="145"/>
      <c r="M101" s="146">
        <v>3</v>
      </c>
      <c r="N101" s="125"/>
      <c r="O101" s="244"/>
      <c r="P101" s="117"/>
      <c r="Q101" s="122"/>
      <c r="R101" s="116"/>
      <c r="S101" s="113"/>
      <c r="T101" s="105"/>
      <c r="U101" s="105"/>
      <c r="V101" s="105"/>
    </row>
    <row r="102" spans="1:22" ht="13.5">
      <c r="A102" s="108" t="s">
        <v>271</v>
      </c>
      <c r="B102" s="135" t="s">
        <v>272</v>
      </c>
      <c r="C102" s="145">
        <v>135</v>
      </c>
      <c r="D102" s="145"/>
      <c r="E102" s="145">
        <v>53</v>
      </c>
      <c r="F102" s="145"/>
      <c r="G102" s="146"/>
      <c r="H102" s="145"/>
      <c r="I102" s="145">
        <v>104</v>
      </c>
      <c r="J102" s="145"/>
      <c r="K102" s="145">
        <v>10</v>
      </c>
      <c r="L102" s="145"/>
      <c r="M102" s="145">
        <v>2</v>
      </c>
      <c r="N102" s="125">
        <v>2</v>
      </c>
      <c r="O102" s="244"/>
      <c r="P102" s="117" t="s">
        <v>138</v>
      </c>
      <c r="Q102" s="122"/>
      <c r="R102" s="116"/>
      <c r="S102" s="113"/>
      <c r="T102" s="105"/>
      <c r="U102" s="105"/>
      <c r="V102" s="105"/>
    </row>
    <row r="103" spans="1:22" ht="13.5">
      <c r="A103" s="108" t="s">
        <v>273</v>
      </c>
      <c r="B103" s="135" t="s">
        <v>274</v>
      </c>
      <c r="C103" s="145">
        <v>28</v>
      </c>
      <c r="D103" s="145"/>
      <c r="E103" s="145">
        <v>27</v>
      </c>
      <c r="F103" s="145"/>
      <c r="G103" s="145">
        <v>97</v>
      </c>
      <c r="H103" s="145"/>
      <c r="I103" s="145">
        <v>26</v>
      </c>
      <c r="J103" s="145"/>
      <c r="K103" s="146"/>
      <c r="L103" s="145"/>
      <c r="M103" s="146"/>
      <c r="N103" s="125"/>
      <c r="O103" s="244"/>
      <c r="P103" s="117"/>
      <c r="Q103" s="122"/>
      <c r="R103" s="116"/>
      <c r="S103" s="113"/>
      <c r="T103" s="105"/>
      <c r="U103" s="105"/>
      <c r="V103" s="105"/>
    </row>
    <row r="104" spans="1:22" ht="13.5">
      <c r="A104" s="108" t="s">
        <v>275</v>
      </c>
      <c r="B104" s="135" t="s">
        <v>276</v>
      </c>
      <c r="C104" s="145">
        <v>45</v>
      </c>
      <c r="D104" s="145"/>
      <c r="E104" s="145">
        <v>20</v>
      </c>
      <c r="F104" s="145"/>
      <c r="G104" s="146"/>
      <c r="H104" s="145"/>
      <c r="I104" s="145">
        <v>30</v>
      </c>
      <c r="J104" s="145"/>
      <c r="K104" s="145">
        <v>2</v>
      </c>
      <c r="L104" s="145"/>
      <c r="M104" s="145">
        <v>2</v>
      </c>
      <c r="N104" s="125">
        <v>1</v>
      </c>
      <c r="O104" s="244"/>
      <c r="P104" s="117" t="s">
        <v>138</v>
      </c>
      <c r="Q104" s="122"/>
      <c r="R104" s="116"/>
      <c r="S104" s="113"/>
      <c r="T104" s="105"/>
      <c r="U104" s="105"/>
      <c r="V104" s="105"/>
    </row>
    <row r="105" spans="1:22" ht="13.5">
      <c r="A105" s="108" t="s">
        <v>277</v>
      </c>
      <c r="B105" s="135" t="s">
        <v>278</v>
      </c>
      <c r="C105" s="145">
        <v>36</v>
      </c>
      <c r="D105" s="145"/>
      <c r="E105" s="145">
        <v>26</v>
      </c>
      <c r="F105" s="145"/>
      <c r="G105" s="146"/>
      <c r="H105" s="145"/>
      <c r="I105" s="145">
        <v>48</v>
      </c>
      <c r="J105" s="145"/>
      <c r="K105" s="145">
        <v>21</v>
      </c>
      <c r="L105" s="145"/>
      <c r="M105" s="145">
        <v>21</v>
      </c>
      <c r="N105" s="125">
        <v>19</v>
      </c>
      <c r="O105" s="244"/>
      <c r="P105" s="117" t="s">
        <v>138</v>
      </c>
      <c r="Q105" s="122"/>
      <c r="R105" s="116"/>
      <c r="S105" s="113"/>
      <c r="T105" s="105"/>
      <c r="U105" s="105"/>
      <c r="V105" s="105"/>
    </row>
    <row r="106" spans="1:22" ht="12">
      <c r="A106" s="108"/>
      <c r="B106" s="138" t="s">
        <v>488</v>
      </c>
      <c r="C106" s="162" t="e">
        <f>#N/A</f>
        <v>#N/A</v>
      </c>
      <c r="D106" s="162" t="e">
        <f>#N/A</f>
        <v>#N/A</v>
      </c>
      <c r="E106" s="162" t="e">
        <f>#N/A</f>
        <v>#N/A</v>
      </c>
      <c r="F106" s="162" t="e">
        <f>#N/A</f>
        <v>#N/A</v>
      </c>
      <c r="G106" s="162" t="e">
        <f>#N/A</f>
        <v>#N/A</v>
      </c>
      <c r="H106" s="162" t="e">
        <f>#N/A</f>
        <v>#N/A</v>
      </c>
      <c r="I106" s="162" t="e">
        <f>#N/A</f>
        <v>#N/A</v>
      </c>
      <c r="J106" s="162" t="e">
        <f>#N/A</f>
        <v>#N/A</v>
      </c>
      <c r="K106" s="162" t="e">
        <f>#N/A</f>
        <v>#N/A</v>
      </c>
      <c r="L106" s="162" t="e">
        <f>#N/A</f>
        <v>#N/A</v>
      </c>
      <c r="M106" s="162">
        <f>SUM(M73:M105)</f>
        <v>103</v>
      </c>
      <c r="N106" s="162">
        <f>SUM(N73:N105)</f>
        <v>93</v>
      </c>
      <c r="O106" s="162">
        <f>SUM(O73:O105)</f>
        <v>2</v>
      </c>
      <c r="P106" s="95"/>
      <c r="Q106" s="163"/>
      <c r="R106" s="163"/>
      <c r="S106" s="113"/>
      <c r="T106" s="105"/>
      <c r="U106" s="105"/>
      <c r="V106" s="105"/>
    </row>
    <row r="107" spans="1:22" ht="12">
      <c r="A107" s="188"/>
      <c r="B107" s="258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14"/>
      <c r="O107" s="153"/>
      <c r="P107" s="778" t="s">
        <v>279</v>
      </c>
      <c r="Q107" s="779"/>
      <c r="R107" s="779"/>
      <c r="S107" s="779"/>
      <c r="T107" s="779"/>
      <c r="U107" s="105"/>
      <c r="V107" s="105"/>
    </row>
    <row r="108" spans="1:22" ht="13.5" customHeight="1">
      <c r="A108" s="713" t="s">
        <v>280</v>
      </c>
      <c r="B108" s="714"/>
      <c r="C108" s="781" t="s">
        <v>87</v>
      </c>
      <c r="D108" s="782"/>
      <c r="E108" s="781" t="s">
        <v>213</v>
      </c>
      <c r="F108" s="782"/>
      <c r="G108" s="781" t="s">
        <v>214</v>
      </c>
      <c r="H108" s="782"/>
      <c r="I108" s="781" t="s">
        <v>89</v>
      </c>
      <c r="J108" s="782"/>
      <c r="K108" s="781" t="s">
        <v>90</v>
      </c>
      <c r="L108" s="782"/>
      <c r="M108" s="777" t="s">
        <v>17</v>
      </c>
      <c r="N108" s="777"/>
      <c r="O108" s="243" t="s">
        <v>134</v>
      </c>
      <c r="P108" s="164" t="s">
        <v>281</v>
      </c>
      <c r="Q108" s="164" t="s">
        <v>282</v>
      </c>
      <c r="R108" s="164" t="s">
        <v>283</v>
      </c>
      <c r="S108" s="113"/>
      <c r="T108" s="105"/>
      <c r="U108" s="105"/>
      <c r="V108" s="105"/>
    </row>
    <row r="109" spans="1:22" ht="13.5">
      <c r="A109" s="108" t="s">
        <v>284</v>
      </c>
      <c r="B109" s="135" t="s">
        <v>285</v>
      </c>
      <c r="C109" s="137"/>
      <c r="D109" s="125"/>
      <c r="E109" s="125"/>
      <c r="F109" s="125"/>
      <c r="G109" s="137"/>
      <c r="H109" s="125"/>
      <c r="I109" s="125"/>
      <c r="J109" s="125"/>
      <c r="K109" s="137"/>
      <c r="L109" s="125"/>
      <c r="M109" s="137"/>
      <c r="N109" s="125"/>
      <c r="O109" s="244"/>
      <c r="P109" s="117">
        <v>10</v>
      </c>
      <c r="Q109" s="165"/>
      <c r="R109" s="166"/>
      <c r="S109" s="167"/>
      <c r="T109" s="105"/>
      <c r="U109" s="105"/>
      <c r="V109" s="105"/>
    </row>
    <row r="110" spans="1:22" ht="13.5">
      <c r="A110" s="108" t="s">
        <v>286</v>
      </c>
      <c r="B110" s="135" t="s">
        <v>287</v>
      </c>
      <c r="C110" s="137"/>
      <c r="D110" s="125"/>
      <c r="E110" s="125"/>
      <c r="F110" s="125"/>
      <c r="G110" s="137"/>
      <c r="H110" s="125"/>
      <c r="I110" s="125"/>
      <c r="J110" s="125"/>
      <c r="K110" s="137"/>
      <c r="L110" s="125"/>
      <c r="M110" s="145">
        <v>10</v>
      </c>
      <c r="N110" s="125"/>
      <c r="O110" s="255">
        <v>10</v>
      </c>
      <c r="P110" s="161"/>
      <c r="Q110" s="165"/>
      <c r="R110" s="117"/>
      <c r="S110" s="105" t="s">
        <v>138</v>
      </c>
      <c r="T110" s="105" t="s">
        <v>129</v>
      </c>
      <c r="U110" s="105"/>
      <c r="V110" s="105"/>
    </row>
    <row r="111" spans="1:22" s="95" customFormat="1" ht="13.5">
      <c r="A111" s="108" t="s">
        <v>288</v>
      </c>
      <c r="B111" s="135" t="s">
        <v>289</v>
      </c>
      <c r="C111" s="145">
        <v>39</v>
      </c>
      <c r="D111" s="145"/>
      <c r="E111" s="145">
        <v>16</v>
      </c>
      <c r="F111" s="145"/>
      <c r="G111" s="146"/>
      <c r="H111" s="145"/>
      <c r="I111" s="145">
        <v>22</v>
      </c>
      <c r="J111" s="145"/>
      <c r="K111" s="145">
        <v>10</v>
      </c>
      <c r="L111" s="145"/>
      <c r="M111" s="146"/>
      <c r="N111" s="145"/>
      <c r="O111" s="255"/>
      <c r="P111" s="117"/>
      <c r="Q111" s="178"/>
      <c r="R111" s="117"/>
      <c r="S111" s="105"/>
      <c r="T111" s="105"/>
      <c r="U111" s="105"/>
      <c r="V111" s="105"/>
    </row>
    <row r="112" spans="1:22" s="95" customFormat="1" ht="13.5">
      <c r="A112" s="108" t="s">
        <v>290</v>
      </c>
      <c r="B112" s="135" t="s">
        <v>291</v>
      </c>
      <c r="C112" s="145">
        <v>13</v>
      </c>
      <c r="D112" s="145"/>
      <c r="E112" s="145">
        <v>15</v>
      </c>
      <c r="F112" s="145"/>
      <c r="G112" s="146"/>
      <c r="H112" s="145"/>
      <c r="I112" s="145">
        <v>15</v>
      </c>
      <c r="J112" s="145"/>
      <c r="K112" s="146"/>
      <c r="L112" s="145"/>
      <c r="M112" s="146"/>
      <c r="N112" s="145"/>
      <c r="O112" s="255"/>
      <c r="P112" s="117"/>
      <c r="Q112" s="178"/>
      <c r="R112" s="117"/>
      <c r="S112" s="105"/>
      <c r="T112" s="105"/>
      <c r="U112" s="105"/>
      <c r="V112" s="105"/>
    </row>
    <row r="113" spans="1:22" s="95" customFormat="1" ht="13.5">
      <c r="A113" s="108" t="s">
        <v>292</v>
      </c>
      <c r="B113" s="135" t="s">
        <v>293</v>
      </c>
      <c r="C113" s="145">
        <v>75</v>
      </c>
      <c r="D113" s="145"/>
      <c r="E113" s="146"/>
      <c r="F113" s="145"/>
      <c r="G113" s="146"/>
      <c r="H113" s="145"/>
      <c r="I113" s="146"/>
      <c r="J113" s="145"/>
      <c r="K113" s="146"/>
      <c r="L113" s="145"/>
      <c r="M113" s="146"/>
      <c r="N113" s="145"/>
      <c r="O113" s="255"/>
      <c r="P113" s="117"/>
      <c r="Q113" s="178"/>
      <c r="R113" s="117"/>
      <c r="S113" s="105"/>
      <c r="T113" s="105"/>
      <c r="U113" s="105"/>
      <c r="V113" s="105"/>
    </row>
    <row r="114" spans="1:22" ht="13.5">
      <c r="A114" s="108" t="s">
        <v>298</v>
      </c>
      <c r="B114" s="135" t="s">
        <v>299</v>
      </c>
      <c r="C114" s="189"/>
      <c r="D114" s="253"/>
      <c r="E114" s="253"/>
      <c r="F114" s="253"/>
      <c r="G114" s="253"/>
      <c r="H114" s="253"/>
      <c r="I114" s="190"/>
      <c r="J114" s="145"/>
      <c r="K114" s="145">
        <v>2</v>
      </c>
      <c r="L114" s="145"/>
      <c r="M114" s="146"/>
      <c r="N114" s="125">
        <v>1</v>
      </c>
      <c r="O114" s="244"/>
      <c r="P114" s="161"/>
      <c r="Q114" s="178">
        <v>50</v>
      </c>
      <c r="R114" s="161"/>
      <c r="S114" s="105"/>
      <c r="T114" s="105"/>
      <c r="U114" s="105"/>
      <c r="V114" s="105"/>
    </row>
    <row r="115" spans="1:22" s="95" customFormat="1" ht="13.5">
      <c r="A115" s="108" t="s">
        <v>294</v>
      </c>
      <c r="B115" s="135" t="s">
        <v>295</v>
      </c>
      <c r="C115" s="256">
        <v>15</v>
      </c>
      <c r="D115" s="256"/>
      <c r="E115" s="256">
        <v>22</v>
      </c>
      <c r="F115" s="256"/>
      <c r="G115" s="257"/>
      <c r="H115" s="256"/>
      <c r="I115" s="256">
        <v>28</v>
      </c>
      <c r="J115" s="256"/>
      <c r="K115" s="145">
        <v>25</v>
      </c>
      <c r="L115" s="145"/>
      <c r="M115" s="145">
        <v>15</v>
      </c>
      <c r="N115" s="145"/>
      <c r="O115" s="255">
        <v>12</v>
      </c>
      <c r="P115" s="117"/>
      <c r="Q115" s="178"/>
      <c r="R115" s="117"/>
      <c r="S115" s="105" t="s">
        <v>138</v>
      </c>
      <c r="T115" s="105" t="s">
        <v>498</v>
      </c>
      <c r="U115" s="105"/>
      <c r="V115" s="105"/>
    </row>
    <row r="116" spans="1:22" s="95" customFormat="1" ht="13.5">
      <c r="A116" s="108" t="s">
        <v>296</v>
      </c>
      <c r="B116" s="135" t="s">
        <v>297</v>
      </c>
      <c r="C116" s="256">
        <v>11</v>
      </c>
      <c r="D116" s="256"/>
      <c r="E116" s="256">
        <v>12</v>
      </c>
      <c r="F116" s="256"/>
      <c r="G116" s="257"/>
      <c r="H116" s="256"/>
      <c r="I116" s="256">
        <v>3</v>
      </c>
      <c r="J116" s="256"/>
      <c r="K116" s="146"/>
      <c r="L116" s="145"/>
      <c r="M116" s="146"/>
      <c r="N116" s="145"/>
      <c r="O116" s="255"/>
      <c r="P116" s="117"/>
      <c r="Q116" s="178"/>
      <c r="R116" s="117"/>
      <c r="S116" s="105"/>
      <c r="T116" s="105"/>
      <c r="U116" s="105"/>
      <c r="V116" s="105"/>
    </row>
    <row r="117" spans="1:22" ht="13.5">
      <c r="A117" s="108" t="s">
        <v>300</v>
      </c>
      <c r="B117" s="124" t="s">
        <v>301</v>
      </c>
      <c r="C117" s="151"/>
      <c r="D117" s="169"/>
      <c r="E117" s="169"/>
      <c r="F117" s="169"/>
      <c r="G117" s="169"/>
      <c r="H117" s="169"/>
      <c r="I117" s="156"/>
      <c r="J117" s="102"/>
      <c r="K117" s="145">
        <v>15</v>
      </c>
      <c r="L117" s="125"/>
      <c r="M117" s="137"/>
      <c r="N117" s="125">
        <v>17</v>
      </c>
      <c r="O117" s="244"/>
      <c r="P117" s="161"/>
      <c r="Q117" s="178">
        <v>88</v>
      </c>
      <c r="R117" s="161"/>
      <c r="S117" s="105"/>
      <c r="T117" s="105"/>
      <c r="U117" s="105"/>
      <c r="V117" s="105"/>
    </row>
    <row r="118" spans="1:22" ht="12.75" customHeight="1">
      <c r="A118" s="108" t="s">
        <v>302</v>
      </c>
      <c r="B118" s="124" t="s">
        <v>303</v>
      </c>
      <c r="C118" s="151"/>
      <c r="D118" s="169"/>
      <c r="E118" s="169"/>
      <c r="F118" s="169"/>
      <c r="G118" s="169"/>
      <c r="H118" s="169"/>
      <c r="I118" s="156"/>
      <c r="J118" s="102"/>
      <c r="K118" s="221"/>
      <c r="L118" s="156"/>
      <c r="M118" s="137"/>
      <c r="N118" s="125"/>
      <c r="O118" s="244"/>
      <c r="P118" s="161"/>
      <c r="Q118" s="168"/>
      <c r="R118" s="117">
        <v>35</v>
      </c>
      <c r="S118" s="105"/>
      <c r="T118" s="105"/>
      <c r="U118" s="105"/>
      <c r="V118" s="105"/>
    </row>
    <row r="119" spans="1:22" ht="12.75" customHeight="1">
      <c r="A119" s="108" t="s">
        <v>304</v>
      </c>
      <c r="B119" s="135" t="s">
        <v>305</v>
      </c>
      <c r="C119" s="151"/>
      <c r="D119" s="169"/>
      <c r="E119" s="169"/>
      <c r="F119" s="169"/>
      <c r="G119" s="169"/>
      <c r="H119" s="169"/>
      <c r="I119" s="156"/>
      <c r="J119" s="125"/>
      <c r="K119" s="146"/>
      <c r="L119" s="125"/>
      <c r="M119" s="125"/>
      <c r="N119" s="125"/>
      <c r="O119" s="244"/>
      <c r="P119" s="161"/>
      <c r="Q119" s="178">
        <v>58</v>
      </c>
      <c r="R119" s="161"/>
      <c r="S119" s="105"/>
      <c r="T119" s="105"/>
      <c r="U119" s="105"/>
      <c r="V119" s="105"/>
    </row>
    <row r="120" spans="1:22" ht="12.75" customHeight="1">
      <c r="A120" s="170" t="s">
        <v>306</v>
      </c>
      <c r="B120" s="171" t="s">
        <v>307</v>
      </c>
      <c r="C120" s="151"/>
      <c r="D120" s="169"/>
      <c r="E120" s="169"/>
      <c r="F120" s="169"/>
      <c r="G120" s="169"/>
      <c r="H120" s="169"/>
      <c r="I120" s="156"/>
      <c r="J120" s="125"/>
      <c r="K120" s="145"/>
      <c r="L120" s="125"/>
      <c r="M120" s="125"/>
      <c r="N120" s="125"/>
      <c r="O120" s="244"/>
      <c r="P120" s="161"/>
      <c r="Q120" s="178">
        <v>69</v>
      </c>
      <c r="R120" s="161"/>
      <c r="S120" s="105"/>
      <c r="T120" s="105"/>
      <c r="U120" s="105"/>
      <c r="V120" s="105"/>
    </row>
    <row r="121" spans="1:22" ht="12.75" customHeight="1">
      <c r="A121" s="172"/>
      <c r="B121" s="138" t="s">
        <v>324</v>
      </c>
      <c r="C121" s="162" t="e">
        <f>#N/A</f>
        <v>#N/A</v>
      </c>
      <c r="D121" s="162" t="e">
        <f>#N/A</f>
        <v>#N/A</v>
      </c>
      <c r="E121" s="162" t="e">
        <f>#N/A</f>
        <v>#N/A</v>
      </c>
      <c r="F121" s="162" t="e">
        <f>#N/A</f>
        <v>#N/A</v>
      </c>
      <c r="G121" s="162" t="e">
        <f>#N/A</f>
        <v>#N/A</v>
      </c>
      <c r="H121" s="162" t="e">
        <f>#N/A</f>
        <v>#N/A</v>
      </c>
      <c r="I121" s="162" t="e">
        <f>#N/A</f>
        <v>#N/A</v>
      </c>
      <c r="J121" s="162" t="e">
        <f>#N/A</f>
        <v>#N/A</v>
      </c>
      <c r="K121" s="162" t="e">
        <f>#N/A</f>
        <v>#N/A</v>
      </c>
      <c r="L121" s="162" t="e">
        <f>#N/A</f>
        <v>#N/A</v>
      </c>
      <c r="M121" s="162" t="e">
        <f>#N/A</f>
        <v>#N/A</v>
      </c>
      <c r="N121" s="162" t="e">
        <f>#N/A</f>
        <v>#N/A</v>
      </c>
      <c r="O121" s="162" t="e">
        <f>#N/A</f>
        <v>#N/A</v>
      </c>
      <c r="P121" s="164" t="s">
        <v>281</v>
      </c>
      <c r="Q121" s="164" t="s">
        <v>282</v>
      </c>
      <c r="R121" s="164" t="s">
        <v>283</v>
      </c>
      <c r="S121" s="113"/>
      <c r="T121" s="105"/>
      <c r="U121" s="105"/>
      <c r="V121" s="105"/>
    </row>
    <row r="122" spans="1:22" s="95" customFormat="1" ht="15" customHeight="1">
      <c r="A122" s="131"/>
      <c r="B122" s="138" t="s">
        <v>325</v>
      </c>
      <c r="C122" s="162" t="e">
        <f>#N/A</f>
        <v>#N/A</v>
      </c>
      <c r="D122" s="162" t="e">
        <f>#N/A</f>
        <v>#N/A</v>
      </c>
      <c r="E122" s="162" t="e">
        <f>#N/A</f>
        <v>#N/A</v>
      </c>
      <c r="F122" s="162" t="e">
        <f>#N/A</f>
        <v>#N/A</v>
      </c>
      <c r="G122" s="162" t="e">
        <f>#N/A</f>
        <v>#N/A</v>
      </c>
      <c r="H122" s="162" t="e">
        <f>#N/A</f>
        <v>#N/A</v>
      </c>
      <c r="I122" s="162" t="e">
        <f>#N/A</f>
        <v>#N/A</v>
      </c>
      <c r="J122" s="162" t="e">
        <f>#N/A</f>
        <v>#N/A</v>
      </c>
      <c r="K122" s="162" t="e">
        <f>#N/A</f>
        <v>#N/A</v>
      </c>
      <c r="L122" s="162" t="e">
        <f>#N/A</f>
        <v>#N/A</v>
      </c>
      <c r="M122" s="162" t="e">
        <f>#N/A</f>
        <v>#N/A</v>
      </c>
      <c r="N122" s="162" t="e">
        <f>#N/A</f>
        <v>#N/A</v>
      </c>
      <c r="O122" s="162" t="e">
        <f>#N/A</f>
        <v>#N/A</v>
      </c>
      <c r="P122" s="259">
        <f>SUM(P109:P120)</f>
        <v>10</v>
      </c>
      <c r="Q122" s="259">
        <f>SUM(Q109:Q120)</f>
        <v>265</v>
      </c>
      <c r="R122" s="259">
        <f>SUM(R109:R120)</f>
        <v>35</v>
      </c>
      <c r="S122" s="260"/>
      <c r="T122" s="105"/>
      <c r="U122" s="105"/>
      <c r="V122" s="105"/>
    </row>
    <row r="123" spans="1:22" ht="15" customHeight="1">
      <c r="A123" s="131"/>
      <c r="B123" s="149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4"/>
      <c r="O123" s="161"/>
      <c r="P123" s="122"/>
      <c r="Q123" s="116"/>
      <c r="R123" s="113"/>
      <c r="S123" s="105"/>
      <c r="T123" s="105"/>
      <c r="U123" s="105"/>
      <c r="V123" s="105"/>
    </row>
    <row r="124" spans="1:22" ht="15" customHeight="1">
      <c r="A124" s="735" t="s">
        <v>326</v>
      </c>
      <c r="B124" s="736"/>
      <c r="C124" s="723" t="s">
        <v>87</v>
      </c>
      <c r="D124" s="724"/>
      <c r="E124" s="723" t="s">
        <v>88</v>
      </c>
      <c r="F124" s="724"/>
      <c r="G124" s="723" t="s">
        <v>89</v>
      </c>
      <c r="H124" s="724"/>
      <c r="I124" s="723" t="s">
        <v>90</v>
      </c>
      <c r="J124" s="724"/>
      <c r="K124" s="712" t="s">
        <v>17</v>
      </c>
      <c r="L124" s="712"/>
      <c r="M124" s="245" t="s">
        <v>134</v>
      </c>
      <c r="N124" s="116"/>
      <c r="O124" s="161"/>
      <c r="R124" s="113"/>
      <c r="S124" s="105"/>
      <c r="T124" s="105"/>
      <c r="U124" s="105"/>
      <c r="V124" s="105"/>
    </row>
    <row r="125" spans="1:22" ht="12.75" customHeight="1">
      <c r="A125" s="108" t="s">
        <v>327</v>
      </c>
      <c r="B125" s="135" t="s">
        <v>328</v>
      </c>
      <c r="C125" s="145">
        <v>40</v>
      </c>
      <c r="D125" s="145"/>
      <c r="E125" s="145">
        <v>20</v>
      </c>
      <c r="F125" s="145"/>
      <c r="G125" s="145">
        <v>260</v>
      </c>
      <c r="H125" s="125"/>
      <c r="I125" s="145">
        <v>550</v>
      </c>
      <c r="J125" s="125"/>
      <c r="K125" s="217">
        <v>35</v>
      </c>
      <c r="L125" s="126"/>
      <c r="M125" s="280">
        <v>15</v>
      </c>
      <c r="N125" s="166"/>
      <c r="O125" s="117" t="s">
        <v>135</v>
      </c>
      <c r="P125" s="122" t="s">
        <v>497</v>
      </c>
      <c r="Q125" s="122"/>
      <c r="R125" s="113"/>
      <c r="S125" s="105"/>
      <c r="T125" s="105"/>
      <c r="U125" s="105"/>
      <c r="V125" s="105"/>
    </row>
    <row r="126" spans="1:22" s="143" customFormat="1" ht="12.75" customHeight="1">
      <c r="A126" s="144" t="s">
        <v>329</v>
      </c>
      <c r="B126" s="223" t="s">
        <v>318</v>
      </c>
      <c r="C126" s="145">
        <v>168</v>
      </c>
      <c r="D126" s="145"/>
      <c r="E126" s="145">
        <v>167</v>
      </c>
      <c r="F126" s="145"/>
      <c r="G126" s="145">
        <v>156</v>
      </c>
      <c r="H126" s="125"/>
      <c r="I126" s="145">
        <v>30</v>
      </c>
      <c r="J126" s="125"/>
      <c r="K126" s="145">
        <v>14</v>
      </c>
      <c r="L126" s="125"/>
      <c r="M126" s="280">
        <v>13</v>
      </c>
      <c r="N126" s="166"/>
      <c r="O126" s="117" t="s">
        <v>138</v>
      </c>
      <c r="P126" s="122"/>
      <c r="Q126" s="122"/>
      <c r="R126" s="116" t="s">
        <v>129</v>
      </c>
      <c r="S126" s="118"/>
      <c r="T126" s="118"/>
      <c r="U126" s="118"/>
      <c r="V126" s="118"/>
    </row>
    <row r="127" spans="1:22" ht="15" customHeight="1">
      <c r="A127" s="105"/>
      <c r="B127" s="138" t="s">
        <v>330</v>
      </c>
      <c r="C127" s="148" t="e">
        <f>#N/A</f>
        <v>#N/A</v>
      </c>
      <c r="D127" s="148" t="e">
        <f>#N/A</f>
        <v>#N/A</v>
      </c>
      <c r="E127" s="148" t="e">
        <f>#N/A</f>
        <v>#N/A</v>
      </c>
      <c r="F127" s="148" t="e">
        <f>#N/A</f>
        <v>#N/A</v>
      </c>
      <c r="G127" s="148" t="e">
        <f>#N/A</f>
        <v>#N/A</v>
      </c>
      <c r="H127" s="139" t="e">
        <f>#N/A</f>
        <v>#N/A</v>
      </c>
      <c r="I127" s="148">
        <f>SUM(I125:I126)</f>
        <v>580</v>
      </c>
      <c r="J127" s="139" t="e">
        <f>#N/A</f>
        <v>#N/A</v>
      </c>
      <c r="K127" s="148" t="e">
        <f>#N/A</f>
        <v>#N/A</v>
      </c>
      <c r="L127" s="139" t="e">
        <f>#N/A</f>
        <v>#N/A</v>
      </c>
      <c r="M127" s="148">
        <f>SUM(M125:M126)</f>
        <v>28</v>
      </c>
      <c r="N127" s="166"/>
      <c r="O127" s="161"/>
      <c r="P127" s="122"/>
      <c r="Q127" s="122"/>
      <c r="R127" s="113"/>
      <c r="S127" s="105"/>
      <c r="T127" s="105"/>
      <c r="U127" s="105"/>
      <c r="V127" s="105"/>
    </row>
    <row r="128" spans="1:22" ht="15.75" customHeight="1">
      <c r="A128" s="131"/>
      <c r="B128" s="149"/>
      <c r="C128" s="175"/>
      <c r="D128" s="175"/>
      <c r="E128" s="176"/>
      <c r="F128" s="176"/>
      <c r="G128" s="177"/>
      <c r="H128" s="177"/>
      <c r="I128" s="175"/>
      <c r="J128" s="175"/>
      <c r="K128" s="178"/>
      <c r="L128" s="178"/>
      <c r="M128" s="117"/>
      <c r="N128" s="116"/>
      <c r="O128" s="161"/>
      <c r="P128" s="780" t="s">
        <v>493</v>
      </c>
      <c r="Q128" s="780"/>
      <c r="R128" s="113"/>
      <c r="S128" s="105"/>
      <c r="T128" s="105"/>
      <c r="U128" s="105"/>
      <c r="V128" s="105"/>
    </row>
    <row r="129" spans="1:22" ht="15">
      <c r="A129" s="735" t="s">
        <v>331</v>
      </c>
      <c r="B129" s="736"/>
      <c r="C129" s="723" t="s">
        <v>87</v>
      </c>
      <c r="D129" s="724"/>
      <c r="E129" s="723" t="s">
        <v>88</v>
      </c>
      <c r="F129" s="724"/>
      <c r="G129" s="723" t="s">
        <v>89</v>
      </c>
      <c r="H129" s="724"/>
      <c r="I129" s="723" t="s">
        <v>90</v>
      </c>
      <c r="J129" s="724"/>
      <c r="K129" s="723" t="s">
        <v>17</v>
      </c>
      <c r="L129" s="724"/>
      <c r="M129" s="245" t="s">
        <v>134</v>
      </c>
      <c r="N129" s="116"/>
      <c r="O129" s="161"/>
      <c r="P129" s="266" t="s">
        <v>491</v>
      </c>
      <c r="Q129" s="266" t="s">
        <v>492</v>
      </c>
      <c r="R129" s="113"/>
      <c r="S129" s="105"/>
      <c r="T129" s="105"/>
      <c r="U129" s="105"/>
      <c r="V129" s="105"/>
    </row>
    <row r="130" spans="1:22" ht="12">
      <c r="A130" s="179" t="s">
        <v>332</v>
      </c>
      <c r="B130" s="135" t="s">
        <v>333</v>
      </c>
      <c r="C130" s="760">
        <v>115</v>
      </c>
      <c r="D130" s="145"/>
      <c r="E130" s="760">
        <v>98</v>
      </c>
      <c r="F130" s="145"/>
      <c r="G130" s="760">
        <v>123</v>
      </c>
      <c r="H130" s="125"/>
      <c r="I130" s="154"/>
      <c r="J130" s="125"/>
      <c r="K130" s="125"/>
      <c r="L130" s="151"/>
      <c r="M130" s="281"/>
      <c r="N130" s="166"/>
      <c r="O130" s="161"/>
      <c r="P130" s="268">
        <f>IF(O130="*",K130,0)</f>
        <v>0</v>
      </c>
      <c r="Q130" s="268" t="e">
        <f>#N/A</f>
        <v>#N/A</v>
      </c>
      <c r="R130" s="113"/>
      <c r="S130" s="105"/>
      <c r="T130" s="105"/>
      <c r="U130" s="105"/>
      <c r="V130" s="105"/>
    </row>
    <row r="131" spans="1:22" ht="12">
      <c r="A131" s="179" t="s">
        <v>334</v>
      </c>
      <c r="B131" s="135" t="s">
        <v>335</v>
      </c>
      <c r="C131" s="766"/>
      <c r="D131" s="145"/>
      <c r="E131" s="766"/>
      <c r="F131" s="145"/>
      <c r="G131" s="766"/>
      <c r="H131" s="125"/>
      <c r="I131" s="154"/>
      <c r="J131" s="125"/>
      <c r="K131" s="125"/>
      <c r="L131" s="151"/>
      <c r="M131" s="282"/>
      <c r="N131" s="166"/>
      <c r="O131" s="161"/>
      <c r="P131" s="268" t="e">
        <f>#N/A</f>
        <v>#N/A</v>
      </c>
      <c r="Q131" s="268" t="e">
        <f>#N/A</f>
        <v>#N/A</v>
      </c>
      <c r="R131" s="113"/>
      <c r="S131" s="105"/>
      <c r="T131" s="105"/>
      <c r="U131" s="105"/>
      <c r="V131" s="105"/>
    </row>
    <row r="132" spans="1:22" ht="12">
      <c r="A132" s="179" t="s">
        <v>336</v>
      </c>
      <c r="B132" s="135" t="s">
        <v>337</v>
      </c>
      <c r="C132" s="766"/>
      <c r="D132" s="145"/>
      <c r="E132" s="766"/>
      <c r="F132" s="145"/>
      <c r="G132" s="766"/>
      <c r="H132" s="125"/>
      <c r="I132" s="220">
        <v>4</v>
      </c>
      <c r="J132" s="125"/>
      <c r="K132" s="125"/>
      <c r="L132" s="151"/>
      <c r="M132" s="282"/>
      <c r="N132" s="166"/>
      <c r="O132" s="161"/>
      <c r="P132" s="268" t="e">
        <f>#N/A</f>
        <v>#N/A</v>
      </c>
      <c r="Q132" s="268" t="e">
        <f>#N/A</f>
        <v>#N/A</v>
      </c>
      <c r="R132" s="113"/>
      <c r="S132" s="105"/>
      <c r="T132" s="105"/>
      <c r="U132" s="105"/>
      <c r="V132" s="105"/>
    </row>
    <row r="133" spans="1:22" ht="12">
      <c r="A133" s="179" t="s">
        <v>338</v>
      </c>
      <c r="B133" s="135" t="s">
        <v>339</v>
      </c>
      <c r="C133" s="766"/>
      <c r="D133" s="145"/>
      <c r="E133" s="766"/>
      <c r="F133" s="145"/>
      <c r="G133" s="766"/>
      <c r="H133" s="125"/>
      <c r="I133" s="154"/>
      <c r="J133" s="125"/>
      <c r="K133" s="125"/>
      <c r="L133" s="151"/>
      <c r="M133" s="282"/>
      <c r="N133" s="166"/>
      <c r="O133" s="161"/>
      <c r="P133" s="268" t="e">
        <f>#N/A</f>
        <v>#N/A</v>
      </c>
      <c r="Q133" s="268" t="e">
        <f>#N/A</f>
        <v>#N/A</v>
      </c>
      <c r="R133" s="113"/>
      <c r="S133" s="105"/>
      <c r="T133" s="105"/>
      <c r="U133" s="105"/>
      <c r="V133" s="105"/>
    </row>
    <row r="134" spans="1:22" ht="12">
      <c r="A134" s="179" t="s">
        <v>340</v>
      </c>
      <c r="B134" s="135" t="s">
        <v>341</v>
      </c>
      <c r="C134" s="766"/>
      <c r="D134" s="145"/>
      <c r="E134" s="766"/>
      <c r="F134" s="145"/>
      <c r="G134" s="766"/>
      <c r="H134" s="125"/>
      <c r="I134" s="154"/>
      <c r="J134" s="125"/>
      <c r="K134" s="125"/>
      <c r="L134" s="151"/>
      <c r="M134" s="282"/>
      <c r="N134" s="166"/>
      <c r="O134" s="161"/>
      <c r="P134" s="268" t="e">
        <f>#N/A</f>
        <v>#N/A</v>
      </c>
      <c r="Q134" s="268" t="e">
        <f>#N/A</f>
        <v>#N/A</v>
      </c>
      <c r="R134" s="113"/>
      <c r="S134" s="105"/>
      <c r="T134" s="105"/>
      <c r="U134" s="105"/>
      <c r="V134" s="105"/>
    </row>
    <row r="135" spans="1:22" ht="12">
      <c r="A135" s="179" t="s">
        <v>342</v>
      </c>
      <c r="B135" s="135" t="s">
        <v>343</v>
      </c>
      <c r="C135" s="766"/>
      <c r="D135" s="145"/>
      <c r="E135" s="766"/>
      <c r="F135" s="145"/>
      <c r="G135" s="766"/>
      <c r="H135" s="125"/>
      <c r="I135" s="220">
        <v>5</v>
      </c>
      <c r="J135" s="125"/>
      <c r="K135" s="125"/>
      <c r="L135" s="151"/>
      <c r="M135" s="282"/>
      <c r="N135" s="166"/>
      <c r="O135" s="161"/>
      <c r="P135" s="268" t="e">
        <f>#N/A</f>
        <v>#N/A</v>
      </c>
      <c r="Q135" s="268" t="e">
        <f>#N/A</f>
        <v>#N/A</v>
      </c>
      <c r="R135" s="113"/>
      <c r="S135" s="105"/>
      <c r="T135" s="105"/>
      <c r="U135" s="105"/>
      <c r="V135" s="105"/>
    </row>
    <row r="136" spans="1:22" ht="12">
      <c r="A136" s="179" t="s">
        <v>344</v>
      </c>
      <c r="B136" s="135" t="s">
        <v>345</v>
      </c>
      <c r="C136" s="766"/>
      <c r="D136" s="145"/>
      <c r="E136" s="766"/>
      <c r="F136" s="145"/>
      <c r="G136" s="766"/>
      <c r="H136" s="125"/>
      <c r="I136" s="154">
        <v>0</v>
      </c>
      <c r="J136" s="125"/>
      <c r="K136" s="125"/>
      <c r="L136" s="151"/>
      <c r="M136" s="282"/>
      <c r="N136" s="166"/>
      <c r="O136" s="161"/>
      <c r="P136" s="268" t="e">
        <f>#N/A</f>
        <v>#N/A</v>
      </c>
      <c r="Q136" s="268" t="e">
        <f>#N/A</f>
        <v>#N/A</v>
      </c>
      <c r="R136" s="113"/>
      <c r="S136" s="105"/>
      <c r="T136" s="105"/>
      <c r="U136" s="105"/>
      <c r="V136" s="105"/>
    </row>
    <row r="137" spans="1:22" ht="12">
      <c r="A137" s="179" t="s">
        <v>314</v>
      </c>
      <c r="B137" s="135" t="s">
        <v>315</v>
      </c>
      <c r="C137" s="766"/>
      <c r="D137" s="145"/>
      <c r="E137" s="766"/>
      <c r="F137" s="145"/>
      <c r="G137" s="766"/>
      <c r="H137" s="125"/>
      <c r="I137" s="220">
        <v>8</v>
      </c>
      <c r="J137" s="125"/>
      <c r="K137" s="145">
        <v>5</v>
      </c>
      <c r="L137" s="151"/>
      <c r="M137" s="284">
        <v>8</v>
      </c>
      <c r="N137" s="166"/>
      <c r="O137" s="117" t="s">
        <v>138</v>
      </c>
      <c r="P137" s="268" t="e">
        <f>#N/A</f>
        <v>#N/A</v>
      </c>
      <c r="Q137" s="268" t="e">
        <f>#N/A</f>
        <v>#N/A</v>
      </c>
      <c r="R137" s="113" t="s">
        <v>129</v>
      </c>
      <c r="S137" s="105"/>
      <c r="T137" s="105"/>
      <c r="U137" s="105"/>
      <c r="V137" s="105"/>
    </row>
    <row r="138" spans="1:22" ht="12">
      <c r="A138" s="179" t="s">
        <v>346</v>
      </c>
      <c r="B138" s="135"/>
      <c r="C138" s="766"/>
      <c r="D138" s="145"/>
      <c r="E138" s="766"/>
      <c r="F138" s="145"/>
      <c r="G138" s="766"/>
      <c r="H138" s="125"/>
      <c r="I138" s="220">
        <v>4</v>
      </c>
      <c r="J138" s="125"/>
      <c r="K138" s="125"/>
      <c r="L138" s="151"/>
      <c r="M138" s="282"/>
      <c r="N138" s="166"/>
      <c r="O138" s="161"/>
      <c r="P138" s="268" t="e">
        <f>#N/A</f>
        <v>#N/A</v>
      </c>
      <c r="Q138" s="268" t="e">
        <f>#N/A</f>
        <v>#N/A</v>
      </c>
      <c r="R138" s="113"/>
      <c r="S138" s="105"/>
      <c r="T138" s="105"/>
      <c r="U138" s="105"/>
      <c r="V138" s="105"/>
    </row>
    <row r="139" spans="1:22" ht="12">
      <c r="A139" s="179" t="s">
        <v>347</v>
      </c>
      <c r="B139" s="135" t="s">
        <v>348</v>
      </c>
      <c r="C139" s="766"/>
      <c r="D139" s="145"/>
      <c r="E139" s="766"/>
      <c r="F139" s="145"/>
      <c r="G139" s="766"/>
      <c r="H139" s="125"/>
      <c r="I139" s="220">
        <v>14</v>
      </c>
      <c r="J139" s="125"/>
      <c r="K139" s="145">
        <v>15</v>
      </c>
      <c r="L139" s="151"/>
      <c r="M139" s="284">
        <v>10</v>
      </c>
      <c r="N139" s="166"/>
      <c r="O139" s="161" t="s">
        <v>135</v>
      </c>
      <c r="P139" s="268" t="e">
        <f>#N/A</f>
        <v>#N/A</v>
      </c>
      <c r="Q139" s="268" t="e">
        <f>#N/A</f>
        <v>#N/A</v>
      </c>
      <c r="R139" s="113" t="s">
        <v>497</v>
      </c>
      <c r="S139" s="105"/>
      <c r="T139" s="105"/>
      <c r="U139" s="105"/>
      <c r="V139" s="105"/>
    </row>
    <row r="140" spans="1:22" ht="12">
      <c r="A140" s="179" t="s">
        <v>349</v>
      </c>
      <c r="B140" s="135"/>
      <c r="C140" s="766"/>
      <c r="D140" s="145"/>
      <c r="E140" s="766"/>
      <c r="F140" s="145"/>
      <c r="G140" s="766"/>
      <c r="H140" s="125"/>
      <c r="I140" s="154"/>
      <c r="J140" s="125"/>
      <c r="K140" s="125"/>
      <c r="L140" s="151"/>
      <c r="M140" s="282"/>
      <c r="N140" s="166"/>
      <c r="O140" s="161"/>
      <c r="P140" s="268" t="e">
        <f>#N/A</f>
        <v>#N/A</v>
      </c>
      <c r="Q140" s="268" t="e">
        <f>#N/A</f>
        <v>#N/A</v>
      </c>
      <c r="R140" s="113"/>
      <c r="S140" s="105"/>
      <c r="T140" s="105"/>
      <c r="U140" s="105"/>
      <c r="V140" s="105"/>
    </row>
    <row r="141" spans="1:22" ht="12">
      <c r="A141" s="179" t="s">
        <v>350</v>
      </c>
      <c r="B141" s="135" t="s">
        <v>351</v>
      </c>
      <c r="C141" s="766"/>
      <c r="D141" s="145"/>
      <c r="E141" s="766"/>
      <c r="F141" s="145"/>
      <c r="G141" s="766"/>
      <c r="H141" s="125"/>
      <c r="I141" s="220">
        <v>6</v>
      </c>
      <c r="J141" s="125"/>
      <c r="K141" s="125"/>
      <c r="L141" s="151"/>
      <c r="M141" s="282"/>
      <c r="N141" s="166"/>
      <c r="O141" s="161"/>
      <c r="P141" s="268" t="e">
        <f>#N/A</f>
        <v>#N/A</v>
      </c>
      <c r="Q141" s="268" t="e">
        <f>#N/A</f>
        <v>#N/A</v>
      </c>
      <c r="R141" s="113"/>
      <c r="S141" s="105"/>
      <c r="T141" s="105"/>
      <c r="U141" s="105"/>
      <c r="V141" s="105"/>
    </row>
    <row r="142" spans="1:22" ht="12">
      <c r="A142" s="179" t="s">
        <v>352</v>
      </c>
      <c r="B142" s="135" t="s">
        <v>353</v>
      </c>
      <c r="C142" s="766"/>
      <c r="D142" s="145"/>
      <c r="E142" s="766"/>
      <c r="F142" s="145"/>
      <c r="G142" s="766"/>
      <c r="H142" s="125"/>
      <c r="I142" s="154"/>
      <c r="J142" s="125"/>
      <c r="K142" s="125"/>
      <c r="L142" s="151"/>
      <c r="M142" s="282"/>
      <c r="N142" s="166"/>
      <c r="O142" s="161"/>
      <c r="P142" s="268" t="e">
        <f>#N/A</f>
        <v>#N/A</v>
      </c>
      <c r="Q142" s="268" t="e">
        <f>#N/A</f>
        <v>#N/A</v>
      </c>
      <c r="R142" s="113"/>
      <c r="S142" s="105"/>
      <c r="T142" s="105"/>
      <c r="U142" s="105"/>
      <c r="V142" s="105"/>
    </row>
    <row r="143" spans="1:22" ht="12">
      <c r="A143" s="179" t="s">
        <v>319</v>
      </c>
      <c r="B143" s="135" t="s">
        <v>320</v>
      </c>
      <c r="C143" s="766"/>
      <c r="D143" s="145"/>
      <c r="E143" s="766"/>
      <c r="F143" s="145"/>
      <c r="G143" s="766"/>
      <c r="H143" s="125"/>
      <c r="I143" s="220">
        <v>15</v>
      </c>
      <c r="J143" s="125"/>
      <c r="K143" s="145">
        <v>10</v>
      </c>
      <c r="L143" s="151"/>
      <c r="M143" s="284">
        <v>10</v>
      </c>
      <c r="N143" s="166"/>
      <c r="O143" s="117" t="s">
        <v>138</v>
      </c>
      <c r="P143" s="268" t="e">
        <f>#N/A</f>
        <v>#N/A</v>
      </c>
      <c r="Q143" s="268" t="e">
        <f>#N/A</f>
        <v>#N/A</v>
      </c>
      <c r="R143" s="113" t="s">
        <v>129</v>
      </c>
      <c r="S143" s="105"/>
      <c r="T143" s="105"/>
      <c r="U143" s="105"/>
      <c r="V143" s="105"/>
    </row>
    <row r="144" spans="1:22" ht="12">
      <c r="A144" s="179" t="s">
        <v>354</v>
      </c>
      <c r="B144" s="135" t="s">
        <v>355</v>
      </c>
      <c r="C144" s="766"/>
      <c r="D144" s="145"/>
      <c r="E144" s="766"/>
      <c r="F144" s="145"/>
      <c r="G144" s="766"/>
      <c r="H144" s="125"/>
      <c r="I144" s="220">
        <v>1</v>
      </c>
      <c r="J144" s="125"/>
      <c r="K144" s="125"/>
      <c r="L144" s="151"/>
      <c r="M144" s="282"/>
      <c r="N144" s="166"/>
      <c r="O144" s="161"/>
      <c r="P144" s="268" t="e">
        <f>#N/A</f>
        <v>#N/A</v>
      </c>
      <c r="Q144" s="268" t="e">
        <f>#N/A</f>
        <v>#N/A</v>
      </c>
      <c r="R144" s="113"/>
      <c r="S144" s="105"/>
      <c r="T144" s="105"/>
      <c r="U144" s="105"/>
      <c r="V144" s="105"/>
    </row>
    <row r="145" spans="1:22" ht="12">
      <c r="A145" s="179" t="s">
        <v>356</v>
      </c>
      <c r="B145" s="135" t="s">
        <v>357</v>
      </c>
      <c r="C145" s="766"/>
      <c r="D145" s="145"/>
      <c r="E145" s="766"/>
      <c r="F145" s="145"/>
      <c r="G145" s="766"/>
      <c r="H145" s="125"/>
      <c r="I145" s="220">
        <v>2</v>
      </c>
      <c r="J145" s="125"/>
      <c r="K145" s="125"/>
      <c r="L145" s="151"/>
      <c r="M145" s="282"/>
      <c r="N145" s="166"/>
      <c r="O145" s="161"/>
      <c r="P145" s="268" t="e">
        <f>#N/A</f>
        <v>#N/A</v>
      </c>
      <c r="Q145" s="268" t="e">
        <f>#N/A</f>
        <v>#N/A</v>
      </c>
      <c r="R145" s="113"/>
      <c r="S145" s="105"/>
      <c r="T145" s="105"/>
      <c r="U145" s="105"/>
      <c r="V145" s="105"/>
    </row>
    <row r="146" spans="1:22" ht="12">
      <c r="A146" s="179" t="s">
        <v>358</v>
      </c>
      <c r="B146" s="135" t="s">
        <v>359</v>
      </c>
      <c r="C146" s="766"/>
      <c r="D146" s="145"/>
      <c r="E146" s="766"/>
      <c r="F146" s="145"/>
      <c r="G146" s="766"/>
      <c r="H146" s="125"/>
      <c r="I146" s="220">
        <v>2</v>
      </c>
      <c r="J146" s="125"/>
      <c r="K146" s="125"/>
      <c r="L146" s="151"/>
      <c r="M146" s="282"/>
      <c r="N146" s="166"/>
      <c r="O146" s="161"/>
      <c r="P146" s="268" t="e">
        <f>#N/A</f>
        <v>#N/A</v>
      </c>
      <c r="Q146" s="268" t="e">
        <f>#N/A</f>
        <v>#N/A</v>
      </c>
      <c r="R146" s="113"/>
      <c r="S146" s="105"/>
      <c r="T146" s="105"/>
      <c r="U146" s="105"/>
      <c r="V146" s="105"/>
    </row>
    <row r="147" spans="1:22" ht="12">
      <c r="A147" s="179" t="s">
        <v>360</v>
      </c>
      <c r="B147" s="135" t="s">
        <v>361</v>
      </c>
      <c r="C147" s="766"/>
      <c r="D147" s="145"/>
      <c r="E147" s="766"/>
      <c r="F147" s="145"/>
      <c r="G147" s="766"/>
      <c r="H147" s="125"/>
      <c r="I147" s="220">
        <v>6</v>
      </c>
      <c r="J147" s="125"/>
      <c r="K147" s="125"/>
      <c r="L147" s="151"/>
      <c r="M147" s="282"/>
      <c r="N147" s="166"/>
      <c r="O147" s="161"/>
      <c r="P147" s="268" t="e">
        <f>#N/A</f>
        <v>#N/A</v>
      </c>
      <c r="Q147" s="268" t="e">
        <f>#N/A</f>
        <v>#N/A</v>
      </c>
      <c r="R147" s="113"/>
      <c r="S147" s="105"/>
      <c r="T147" s="105"/>
      <c r="U147" s="105"/>
      <c r="V147" s="105"/>
    </row>
    <row r="148" spans="1:22" ht="12">
      <c r="A148" s="179" t="s">
        <v>362</v>
      </c>
      <c r="B148" s="135"/>
      <c r="C148" s="766"/>
      <c r="D148" s="145"/>
      <c r="E148" s="766"/>
      <c r="F148" s="145"/>
      <c r="G148" s="766"/>
      <c r="H148" s="125"/>
      <c r="I148" s="220">
        <v>6</v>
      </c>
      <c r="J148" s="125"/>
      <c r="K148" s="125"/>
      <c r="L148" s="151"/>
      <c r="M148" s="282"/>
      <c r="N148" s="166"/>
      <c r="O148" s="161"/>
      <c r="P148" s="268" t="e">
        <f>#N/A</f>
        <v>#N/A</v>
      </c>
      <c r="Q148" s="268" t="e">
        <f>#N/A</f>
        <v>#N/A</v>
      </c>
      <c r="R148" s="113"/>
      <c r="S148" s="105"/>
      <c r="T148" s="105"/>
      <c r="U148" s="105"/>
      <c r="V148" s="105"/>
    </row>
    <row r="149" spans="1:22" ht="12">
      <c r="A149" s="179" t="s">
        <v>363</v>
      </c>
      <c r="B149" s="135" t="s">
        <v>364</v>
      </c>
      <c r="C149" s="766"/>
      <c r="D149" s="145"/>
      <c r="E149" s="766"/>
      <c r="F149" s="145"/>
      <c r="G149" s="766"/>
      <c r="H149" s="125"/>
      <c r="I149" s="154">
        <v>0</v>
      </c>
      <c r="J149" s="125"/>
      <c r="K149" s="125"/>
      <c r="L149" s="151"/>
      <c r="M149" s="282"/>
      <c r="N149" s="166"/>
      <c r="O149" s="161"/>
      <c r="P149" s="268" t="e">
        <f>#N/A</f>
        <v>#N/A</v>
      </c>
      <c r="Q149" s="268" t="e">
        <f>#N/A</f>
        <v>#N/A</v>
      </c>
      <c r="R149" s="113"/>
      <c r="S149" s="105"/>
      <c r="T149" s="105"/>
      <c r="U149" s="105"/>
      <c r="V149" s="105"/>
    </row>
    <row r="150" spans="1:22" ht="12">
      <c r="A150" s="179" t="s">
        <v>365</v>
      </c>
      <c r="B150" s="135" t="s">
        <v>366</v>
      </c>
      <c r="C150" s="766"/>
      <c r="D150" s="145"/>
      <c r="E150" s="766"/>
      <c r="F150" s="145"/>
      <c r="G150" s="766"/>
      <c r="H150" s="125"/>
      <c r="I150" s="220">
        <v>4</v>
      </c>
      <c r="J150" s="125"/>
      <c r="K150" s="125"/>
      <c r="L150" s="151"/>
      <c r="M150" s="282"/>
      <c r="N150" s="166"/>
      <c r="O150" s="161"/>
      <c r="P150" s="268" t="e">
        <f>#N/A</f>
        <v>#N/A</v>
      </c>
      <c r="Q150" s="268" t="e">
        <f>#N/A</f>
        <v>#N/A</v>
      </c>
      <c r="R150" s="113"/>
      <c r="S150" s="105"/>
      <c r="T150" s="105"/>
      <c r="U150" s="105"/>
      <c r="V150" s="105"/>
    </row>
    <row r="151" spans="1:22" ht="12">
      <c r="A151" s="179" t="s">
        <v>367</v>
      </c>
      <c r="B151" s="135" t="s">
        <v>368</v>
      </c>
      <c r="C151" s="766"/>
      <c r="D151" s="145"/>
      <c r="E151" s="766"/>
      <c r="F151" s="145"/>
      <c r="G151" s="766"/>
      <c r="H151" s="125"/>
      <c r="I151" s="220">
        <v>4</v>
      </c>
      <c r="J151" s="125"/>
      <c r="K151" s="125"/>
      <c r="L151" s="151"/>
      <c r="M151" s="283"/>
      <c r="N151" s="166"/>
      <c r="O151" s="161"/>
      <c r="P151" s="268" t="e">
        <f>#N/A</f>
        <v>#N/A</v>
      </c>
      <c r="Q151" s="268" t="e">
        <f>#N/A</f>
        <v>#N/A</v>
      </c>
      <c r="R151" s="113"/>
      <c r="S151" s="105"/>
      <c r="T151" s="105"/>
      <c r="U151" s="105"/>
      <c r="V151" s="105"/>
    </row>
    <row r="152" spans="1:22" s="143" customFormat="1" ht="12">
      <c r="A152" s="229" t="s">
        <v>475</v>
      </c>
      <c r="B152" s="230" t="s">
        <v>476</v>
      </c>
      <c r="C152" s="766"/>
      <c r="D152" s="216"/>
      <c r="E152" s="766"/>
      <c r="F152" s="216"/>
      <c r="G152" s="766"/>
      <c r="H152" s="181"/>
      <c r="I152" s="220">
        <v>4</v>
      </c>
      <c r="J152" s="125"/>
      <c r="K152" s="125"/>
      <c r="L152" s="181"/>
      <c r="M152" s="154"/>
      <c r="N152" s="166"/>
      <c r="O152" s="161"/>
      <c r="P152" s="268" t="e">
        <f>#N/A</f>
        <v>#N/A</v>
      </c>
      <c r="Q152" s="268" t="e">
        <f>#N/A</f>
        <v>#N/A</v>
      </c>
      <c r="R152" s="116"/>
      <c r="S152" s="118"/>
      <c r="T152" s="118"/>
      <c r="U152" s="118"/>
      <c r="V152" s="118"/>
    </row>
    <row r="153" spans="1:22" ht="4.5" customHeight="1">
      <c r="A153" s="180"/>
      <c r="B153" s="132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244"/>
      <c r="N153" s="166"/>
      <c r="O153" s="161"/>
      <c r="P153" s="268" t="e">
        <f>#N/A</f>
        <v>#N/A</v>
      </c>
      <c r="Q153" s="268" t="e">
        <f>#N/A</f>
        <v>#N/A</v>
      </c>
      <c r="R153" s="113"/>
      <c r="S153" s="105"/>
      <c r="T153" s="105"/>
      <c r="U153" s="105"/>
      <c r="V153" s="105"/>
    </row>
    <row r="154" spans="1:22" ht="13.5">
      <c r="A154" s="179" t="s">
        <v>369</v>
      </c>
      <c r="B154" s="135" t="s">
        <v>370</v>
      </c>
      <c r="C154" s="725">
        <v>269</v>
      </c>
      <c r="D154" s="145"/>
      <c r="E154" s="725">
        <v>218</v>
      </c>
      <c r="F154" s="145"/>
      <c r="G154" s="725">
        <v>230</v>
      </c>
      <c r="H154" s="125"/>
      <c r="I154" s="725">
        <v>155</v>
      </c>
      <c r="J154" s="125"/>
      <c r="K154" s="145">
        <v>6</v>
      </c>
      <c r="L154" s="189"/>
      <c r="M154" s="255"/>
      <c r="N154" s="118"/>
      <c r="O154" s="117" t="s">
        <v>138</v>
      </c>
      <c r="P154" s="268" t="e">
        <f>#N/A</f>
        <v>#N/A</v>
      </c>
      <c r="Q154" s="268" t="e">
        <f>#N/A</f>
        <v>#N/A</v>
      </c>
      <c r="R154" s="113" t="s">
        <v>129</v>
      </c>
      <c r="S154" s="105"/>
      <c r="T154" s="105"/>
      <c r="U154" s="105"/>
      <c r="V154" s="105"/>
    </row>
    <row r="155" spans="1:22" ht="13.5">
      <c r="A155" s="182" t="s">
        <v>371</v>
      </c>
      <c r="B155" s="135" t="s">
        <v>372</v>
      </c>
      <c r="C155" s="726"/>
      <c r="D155" s="145"/>
      <c r="E155" s="726"/>
      <c r="F155" s="145"/>
      <c r="G155" s="726"/>
      <c r="H155" s="125"/>
      <c r="I155" s="726"/>
      <c r="J155" s="125"/>
      <c r="K155" s="145">
        <v>6</v>
      </c>
      <c r="L155" s="189"/>
      <c r="M155" s="255"/>
      <c r="N155" s="118"/>
      <c r="O155" s="117" t="s">
        <v>138</v>
      </c>
      <c r="P155" s="268" t="e">
        <f>#N/A</f>
        <v>#N/A</v>
      </c>
      <c r="Q155" s="268" t="e">
        <f>#N/A</f>
        <v>#N/A</v>
      </c>
      <c r="R155" s="113" t="s">
        <v>129</v>
      </c>
      <c r="S155" s="105"/>
      <c r="T155" s="105"/>
      <c r="U155" s="105"/>
      <c r="V155" s="105"/>
    </row>
    <row r="156" spans="1:22" ht="13.5">
      <c r="A156" s="183" t="s">
        <v>373</v>
      </c>
      <c r="B156" s="135" t="s">
        <v>374</v>
      </c>
      <c r="C156" s="726"/>
      <c r="D156" s="145"/>
      <c r="E156" s="726"/>
      <c r="F156" s="145"/>
      <c r="G156" s="726"/>
      <c r="H156" s="125"/>
      <c r="I156" s="726"/>
      <c r="J156" s="125"/>
      <c r="K156" s="145">
        <v>7</v>
      </c>
      <c r="L156" s="189"/>
      <c r="M156" s="255"/>
      <c r="N156" s="118"/>
      <c r="O156" s="117" t="s">
        <v>138</v>
      </c>
      <c r="P156" s="268" t="e">
        <f>#N/A</f>
        <v>#N/A</v>
      </c>
      <c r="Q156" s="268" t="e">
        <f>#N/A</f>
        <v>#N/A</v>
      </c>
      <c r="R156" s="113" t="s">
        <v>129</v>
      </c>
      <c r="S156" s="105"/>
      <c r="T156" s="105"/>
      <c r="U156" s="105"/>
      <c r="V156" s="105"/>
    </row>
    <row r="157" spans="1:22" ht="13.5">
      <c r="A157" s="179" t="s">
        <v>375</v>
      </c>
      <c r="B157" s="135" t="s">
        <v>376</v>
      </c>
      <c r="C157" s="726"/>
      <c r="D157" s="145"/>
      <c r="E157" s="726"/>
      <c r="F157" s="145"/>
      <c r="G157" s="726"/>
      <c r="H157" s="125"/>
      <c r="I157" s="726"/>
      <c r="J157" s="125"/>
      <c r="K157" s="145">
        <v>15</v>
      </c>
      <c r="L157" s="189"/>
      <c r="M157" s="255"/>
      <c r="N157" s="118"/>
      <c r="O157" s="117" t="s">
        <v>138</v>
      </c>
      <c r="P157" s="268" t="e">
        <f>#N/A</f>
        <v>#N/A</v>
      </c>
      <c r="Q157" s="268" t="e">
        <f>#N/A</f>
        <v>#N/A</v>
      </c>
      <c r="R157" s="113" t="s">
        <v>129</v>
      </c>
      <c r="S157" s="105"/>
      <c r="T157" s="105"/>
      <c r="U157" s="105"/>
      <c r="V157" s="105"/>
    </row>
    <row r="158" spans="1:22" ht="13.5">
      <c r="A158" s="179" t="s">
        <v>377</v>
      </c>
      <c r="B158" s="135" t="s">
        <v>378</v>
      </c>
      <c r="C158" s="726"/>
      <c r="D158" s="145"/>
      <c r="E158" s="726"/>
      <c r="F158" s="145"/>
      <c r="G158" s="726"/>
      <c r="H158" s="125"/>
      <c r="I158" s="726"/>
      <c r="J158" s="125"/>
      <c r="K158" s="145">
        <v>3</v>
      </c>
      <c r="L158" s="189"/>
      <c r="M158" s="255"/>
      <c r="N158" s="118"/>
      <c r="O158" s="117" t="s">
        <v>138</v>
      </c>
      <c r="P158" s="268" t="e">
        <f>#N/A</f>
        <v>#N/A</v>
      </c>
      <c r="Q158" s="268" t="e">
        <f>#N/A</f>
        <v>#N/A</v>
      </c>
      <c r="R158" s="113" t="s">
        <v>129</v>
      </c>
      <c r="S158" s="105"/>
      <c r="T158" s="105"/>
      <c r="U158" s="105"/>
      <c r="V158" s="105"/>
    </row>
    <row r="159" spans="1:22" ht="13.5">
      <c r="A159" s="179" t="s">
        <v>379</v>
      </c>
      <c r="B159" s="135" t="s">
        <v>380</v>
      </c>
      <c r="C159" s="726"/>
      <c r="D159" s="145"/>
      <c r="E159" s="726"/>
      <c r="F159" s="145"/>
      <c r="G159" s="726"/>
      <c r="H159" s="125"/>
      <c r="I159" s="726"/>
      <c r="J159" s="125"/>
      <c r="K159" s="145">
        <v>8</v>
      </c>
      <c r="L159" s="189"/>
      <c r="M159" s="255"/>
      <c r="N159" s="263"/>
      <c r="O159" s="117" t="s">
        <v>138</v>
      </c>
      <c r="P159" s="268" t="e">
        <f>#N/A</f>
        <v>#N/A</v>
      </c>
      <c r="Q159" s="268" t="e">
        <f>#N/A</f>
        <v>#N/A</v>
      </c>
      <c r="R159" s="113" t="s">
        <v>129</v>
      </c>
      <c r="S159" s="105"/>
      <c r="T159" s="105"/>
      <c r="U159" s="105"/>
      <c r="V159" s="105"/>
    </row>
    <row r="160" spans="1:22" ht="13.5">
      <c r="A160" s="179" t="s">
        <v>381</v>
      </c>
      <c r="B160" s="135" t="s">
        <v>382</v>
      </c>
      <c r="C160" s="726"/>
      <c r="D160" s="145"/>
      <c r="E160" s="726"/>
      <c r="F160" s="145"/>
      <c r="G160" s="726"/>
      <c r="H160" s="125"/>
      <c r="I160" s="726"/>
      <c r="J160" s="125"/>
      <c r="K160" s="145">
        <v>4</v>
      </c>
      <c r="L160" s="189"/>
      <c r="M160" s="255"/>
      <c r="N160" s="118"/>
      <c r="O160" s="117" t="s">
        <v>138</v>
      </c>
      <c r="P160" s="268" t="e">
        <f>#N/A</f>
        <v>#N/A</v>
      </c>
      <c r="Q160" s="268" t="e">
        <f>#N/A</f>
        <v>#N/A</v>
      </c>
      <c r="R160" s="113" t="s">
        <v>129</v>
      </c>
      <c r="S160" s="105"/>
      <c r="T160" s="105"/>
      <c r="U160" s="105"/>
      <c r="V160" s="105"/>
    </row>
    <row r="161" spans="1:22" ht="13.5">
      <c r="A161" s="179" t="s">
        <v>383</v>
      </c>
      <c r="B161" s="135" t="s">
        <v>384</v>
      </c>
      <c r="C161" s="726"/>
      <c r="D161" s="145"/>
      <c r="E161" s="726"/>
      <c r="F161" s="145"/>
      <c r="G161" s="726"/>
      <c r="H161" s="125"/>
      <c r="I161" s="726"/>
      <c r="J161" s="125"/>
      <c r="K161" s="145">
        <v>11</v>
      </c>
      <c r="L161" s="189"/>
      <c r="M161" s="255">
        <v>16</v>
      </c>
      <c r="N161" s="118"/>
      <c r="O161" s="117" t="s">
        <v>138</v>
      </c>
      <c r="P161" s="268" t="e">
        <f>#N/A</f>
        <v>#N/A</v>
      </c>
      <c r="Q161" s="268" t="e">
        <f>#N/A</f>
        <v>#N/A</v>
      </c>
      <c r="R161" s="113" t="s">
        <v>129</v>
      </c>
      <c r="S161" s="105"/>
      <c r="T161" s="105"/>
      <c r="U161" s="105"/>
      <c r="V161" s="105"/>
    </row>
    <row r="162" spans="1:22" ht="13.5">
      <c r="A162" s="179" t="s">
        <v>385</v>
      </c>
      <c r="B162" s="135"/>
      <c r="C162" s="726"/>
      <c r="D162" s="145"/>
      <c r="E162" s="726"/>
      <c r="F162" s="145"/>
      <c r="G162" s="726"/>
      <c r="H162" s="125"/>
      <c r="I162" s="726"/>
      <c r="J162" s="125"/>
      <c r="K162" s="146"/>
      <c r="L162" s="189"/>
      <c r="M162" s="255">
        <v>4</v>
      </c>
      <c r="N162" s="118"/>
      <c r="O162" s="117"/>
      <c r="P162" s="268" t="e">
        <f>#N/A</f>
        <v>#N/A</v>
      </c>
      <c r="Q162" s="268" t="e">
        <f>#N/A</f>
        <v>#N/A</v>
      </c>
      <c r="R162" s="113"/>
      <c r="S162" s="105"/>
      <c r="T162" s="105"/>
      <c r="U162" s="105"/>
      <c r="V162" s="105"/>
    </row>
    <row r="163" spans="1:22" ht="13.5">
      <c r="A163" s="179" t="s">
        <v>386</v>
      </c>
      <c r="B163" s="135" t="s">
        <v>387</v>
      </c>
      <c r="C163" s="726"/>
      <c r="D163" s="145"/>
      <c r="E163" s="726"/>
      <c r="F163" s="145"/>
      <c r="G163" s="726"/>
      <c r="H163" s="125"/>
      <c r="I163" s="726"/>
      <c r="J163" s="125"/>
      <c r="K163" s="145"/>
      <c r="L163" s="189"/>
      <c r="M163" s="255"/>
      <c r="N163" s="118"/>
      <c r="O163" s="117"/>
      <c r="P163" s="268" t="e">
        <f>#N/A</f>
        <v>#N/A</v>
      </c>
      <c r="Q163" s="268" t="e">
        <f>#N/A</f>
        <v>#N/A</v>
      </c>
      <c r="R163" s="113"/>
      <c r="S163" s="105"/>
      <c r="T163" s="105"/>
      <c r="U163" s="105"/>
      <c r="V163" s="105"/>
    </row>
    <row r="164" spans="1:22" ht="13.5">
      <c r="A164" s="179" t="s">
        <v>388</v>
      </c>
      <c r="B164" s="135" t="s">
        <v>389</v>
      </c>
      <c r="C164" s="726"/>
      <c r="D164" s="145"/>
      <c r="E164" s="726"/>
      <c r="F164" s="145"/>
      <c r="G164" s="726"/>
      <c r="H164" s="125"/>
      <c r="I164" s="726"/>
      <c r="J164" s="125"/>
      <c r="K164" s="145">
        <v>10</v>
      </c>
      <c r="L164" s="189"/>
      <c r="M164" s="255"/>
      <c r="N164" s="118"/>
      <c r="O164" s="117" t="s">
        <v>138</v>
      </c>
      <c r="P164" s="268" t="e">
        <f>#N/A</f>
        <v>#N/A</v>
      </c>
      <c r="Q164" s="268" t="e">
        <f>#N/A</f>
        <v>#N/A</v>
      </c>
      <c r="R164" s="113" t="s">
        <v>129</v>
      </c>
      <c r="S164" s="105"/>
      <c r="T164" s="105"/>
      <c r="U164" s="105"/>
      <c r="V164" s="105"/>
    </row>
    <row r="165" spans="1:22" ht="13.5">
      <c r="A165" s="179" t="s">
        <v>390</v>
      </c>
      <c r="B165" s="135" t="s">
        <v>391</v>
      </c>
      <c r="C165" s="726"/>
      <c r="D165" s="145"/>
      <c r="E165" s="726"/>
      <c r="F165" s="145"/>
      <c r="G165" s="726"/>
      <c r="H165" s="125"/>
      <c r="I165" s="726"/>
      <c r="J165" s="125"/>
      <c r="K165" s="145">
        <v>8</v>
      </c>
      <c r="L165" s="189"/>
      <c r="M165" s="255">
        <v>22</v>
      </c>
      <c r="N165" s="118"/>
      <c r="O165" s="117" t="s">
        <v>138</v>
      </c>
      <c r="P165" s="268" t="e">
        <f>#N/A</f>
        <v>#N/A</v>
      </c>
      <c r="Q165" s="268" t="e">
        <f>#N/A</f>
        <v>#N/A</v>
      </c>
      <c r="R165" s="113" t="s">
        <v>129</v>
      </c>
      <c r="S165" s="105"/>
      <c r="T165" s="105"/>
      <c r="U165" s="105"/>
      <c r="V165" s="105"/>
    </row>
    <row r="166" spans="1:22" ht="13.5">
      <c r="A166" s="179" t="s">
        <v>489</v>
      </c>
      <c r="B166" s="135" t="s">
        <v>490</v>
      </c>
      <c r="C166" s="727"/>
      <c r="D166" s="145"/>
      <c r="E166" s="727"/>
      <c r="F166" s="145"/>
      <c r="G166" s="727"/>
      <c r="H166" s="250"/>
      <c r="I166" s="727"/>
      <c r="J166" s="250"/>
      <c r="K166" s="145">
        <v>4</v>
      </c>
      <c r="L166" s="189"/>
      <c r="M166" s="255"/>
      <c r="N166" s="118"/>
      <c r="O166" s="117" t="s">
        <v>138</v>
      </c>
      <c r="P166" s="268" t="e">
        <f>#N/A</f>
        <v>#N/A</v>
      </c>
      <c r="Q166" s="268" t="e">
        <f>#N/A</f>
        <v>#N/A</v>
      </c>
      <c r="R166" s="113" t="s">
        <v>129</v>
      </c>
      <c r="S166" s="105"/>
      <c r="T166" s="105"/>
      <c r="U166" s="105"/>
      <c r="V166" s="105"/>
    </row>
    <row r="167" spans="1:22" ht="15" customHeight="1">
      <c r="A167" s="131"/>
      <c r="B167" s="184" t="s">
        <v>330</v>
      </c>
      <c r="C167" s="148">
        <f>SUM(C130:C165)</f>
        <v>384</v>
      </c>
      <c r="D167" s="148" t="e">
        <f>#N/A</f>
        <v>#N/A</v>
      </c>
      <c r="E167" s="148" t="e">
        <f>#N/A</f>
        <v>#N/A</v>
      </c>
      <c r="F167" s="148" t="e">
        <f>#N/A</f>
        <v>#N/A</v>
      </c>
      <c r="G167" s="148" t="e">
        <f>#N/A</f>
        <v>#N/A</v>
      </c>
      <c r="H167" s="148" t="e">
        <f>#N/A</f>
        <v>#N/A</v>
      </c>
      <c r="I167" s="148">
        <f>SUM(I130:I165)</f>
        <v>240</v>
      </c>
      <c r="J167" s="139" t="e">
        <f>#N/A</f>
        <v>#N/A</v>
      </c>
      <c r="K167" s="148">
        <f>SUM(K130:K166)</f>
        <v>112</v>
      </c>
      <c r="L167" s="148">
        <f>SUM(L130:L166)</f>
        <v>0</v>
      </c>
      <c r="M167" s="148">
        <f>SUM(M130:M166)</f>
        <v>70</v>
      </c>
      <c r="N167" s="264"/>
      <c r="O167" s="265"/>
      <c r="P167" s="268" t="e">
        <f>#N/A</f>
        <v>#N/A</v>
      </c>
      <c r="Q167" s="268" t="e">
        <f>#N/A</f>
        <v>#N/A</v>
      </c>
      <c r="R167" s="113"/>
      <c r="S167" s="105"/>
      <c r="T167" s="105"/>
      <c r="U167" s="105"/>
      <c r="V167" s="105"/>
    </row>
    <row r="168" spans="1:22" ht="15" customHeight="1">
      <c r="A168" s="103"/>
      <c r="B168" s="149"/>
      <c r="C168" s="175"/>
      <c r="D168" s="175"/>
      <c r="E168" s="175"/>
      <c r="F168" s="175"/>
      <c r="G168" s="175"/>
      <c r="H168" s="175"/>
      <c r="I168" s="175"/>
      <c r="J168" s="175"/>
      <c r="K168" s="178"/>
      <c r="L168" s="178"/>
      <c r="N168" s="116"/>
      <c r="O168" s="161"/>
      <c r="P168" s="268" t="e">
        <f>#N/A</f>
        <v>#N/A</v>
      </c>
      <c r="Q168" s="268" t="e">
        <f>#N/A</f>
        <v>#N/A</v>
      </c>
      <c r="R168" s="113"/>
      <c r="S168" s="105"/>
      <c r="T168" s="105"/>
      <c r="U168" s="105"/>
      <c r="V168" s="105"/>
    </row>
    <row r="169" spans="1:22" ht="15">
      <c r="A169" s="735" t="s">
        <v>392</v>
      </c>
      <c r="B169" s="736"/>
      <c r="C169" s="723" t="s">
        <v>87</v>
      </c>
      <c r="D169" s="724"/>
      <c r="E169" s="723" t="s">
        <v>88</v>
      </c>
      <c r="F169" s="724"/>
      <c r="G169" s="723" t="s">
        <v>89</v>
      </c>
      <c r="H169" s="724"/>
      <c r="I169" s="723" t="s">
        <v>90</v>
      </c>
      <c r="J169" s="724"/>
      <c r="K169" s="723" t="s">
        <v>17</v>
      </c>
      <c r="L169" s="771"/>
      <c r="M169" s="245" t="s">
        <v>134</v>
      </c>
      <c r="N169" s="116"/>
      <c r="O169" s="186"/>
      <c r="P169" s="268" t="e">
        <f>#N/A</f>
        <v>#N/A</v>
      </c>
      <c r="Q169" s="268" t="e">
        <f>#N/A</f>
        <v>#N/A</v>
      </c>
      <c r="R169" s="113"/>
      <c r="S169" s="105"/>
      <c r="T169" s="105"/>
      <c r="U169" s="105"/>
      <c r="V169" s="105"/>
    </row>
    <row r="170" spans="1:22" ht="12">
      <c r="A170" s="108" t="s">
        <v>393</v>
      </c>
      <c r="B170" s="135" t="s">
        <v>394</v>
      </c>
      <c r="C170" s="189">
        <v>3</v>
      </c>
      <c r="D170" s="189"/>
      <c r="E170" s="146"/>
      <c r="F170" s="190"/>
      <c r="G170" s="190">
        <v>3</v>
      </c>
      <c r="H170" s="156"/>
      <c r="I170" s="145">
        <v>3</v>
      </c>
      <c r="J170" s="125"/>
      <c r="K170" s="125"/>
      <c r="L170" s="151"/>
      <c r="M170" s="794">
        <v>30</v>
      </c>
      <c r="N170" s="166"/>
      <c r="O170" s="186"/>
      <c r="P170" s="268" t="e">
        <f>#N/A</f>
        <v>#N/A</v>
      </c>
      <c r="Q170" s="268" t="e">
        <f>#N/A</f>
        <v>#N/A</v>
      </c>
      <c r="R170" s="113"/>
      <c r="S170" s="105"/>
      <c r="T170" s="105"/>
      <c r="U170" s="105"/>
      <c r="V170" s="105"/>
    </row>
    <row r="171" spans="1:22" ht="12">
      <c r="A171" s="108" t="s">
        <v>395</v>
      </c>
      <c r="B171" s="135"/>
      <c r="C171" s="189">
        <v>10</v>
      </c>
      <c r="D171" s="189"/>
      <c r="E171" s="145">
        <v>10</v>
      </c>
      <c r="F171" s="190"/>
      <c r="G171" s="190">
        <v>16</v>
      </c>
      <c r="H171" s="156"/>
      <c r="I171" s="145">
        <v>16</v>
      </c>
      <c r="J171" s="125"/>
      <c r="K171" s="125"/>
      <c r="L171" s="151"/>
      <c r="M171" s="794"/>
      <c r="N171" s="166"/>
      <c r="O171" s="186"/>
      <c r="P171" s="268" t="e">
        <f>#N/A</f>
        <v>#N/A</v>
      </c>
      <c r="Q171" s="268" t="e">
        <f>#N/A</f>
        <v>#N/A</v>
      </c>
      <c r="R171" s="113"/>
      <c r="S171" s="105"/>
      <c r="T171" s="105"/>
      <c r="U171" s="105"/>
      <c r="V171" s="105"/>
    </row>
    <row r="172" spans="1:22" ht="12">
      <c r="A172" s="108" t="s">
        <v>396</v>
      </c>
      <c r="B172" s="135"/>
      <c r="C172" s="189">
        <v>8</v>
      </c>
      <c r="D172" s="189"/>
      <c r="E172" s="145">
        <v>8</v>
      </c>
      <c r="F172" s="190"/>
      <c r="G172" s="190">
        <v>15</v>
      </c>
      <c r="H172" s="156"/>
      <c r="I172" s="145">
        <v>15</v>
      </c>
      <c r="J172" s="125"/>
      <c r="K172" s="125"/>
      <c r="L172" s="151"/>
      <c r="M172" s="794"/>
      <c r="N172" s="166"/>
      <c r="O172" s="186"/>
      <c r="P172" s="268" t="e">
        <f>#N/A</f>
        <v>#N/A</v>
      </c>
      <c r="Q172" s="268" t="e">
        <f>#N/A</f>
        <v>#N/A</v>
      </c>
      <c r="R172" s="113"/>
      <c r="S172" s="105"/>
      <c r="T172" s="105"/>
      <c r="U172" s="105"/>
      <c r="V172" s="105"/>
    </row>
    <row r="173" spans="1:22" ht="12">
      <c r="A173" s="108" t="s">
        <v>397</v>
      </c>
      <c r="B173" s="135" t="s">
        <v>398</v>
      </c>
      <c r="C173" s="189">
        <v>16</v>
      </c>
      <c r="D173" s="189"/>
      <c r="E173" s="145">
        <v>6</v>
      </c>
      <c r="F173" s="190"/>
      <c r="G173" s="190">
        <v>12</v>
      </c>
      <c r="H173" s="156"/>
      <c r="I173" s="145">
        <v>16</v>
      </c>
      <c r="J173" s="125"/>
      <c r="K173" s="125"/>
      <c r="L173" s="151"/>
      <c r="M173" s="794"/>
      <c r="N173" s="166"/>
      <c r="O173" s="186"/>
      <c r="P173" s="268" t="e">
        <f>#N/A</f>
        <v>#N/A</v>
      </c>
      <c r="Q173" s="268" t="e">
        <f>#N/A</f>
        <v>#N/A</v>
      </c>
      <c r="R173" s="113"/>
      <c r="S173" s="105"/>
      <c r="T173" s="105"/>
      <c r="U173" s="105"/>
      <c r="V173" s="105"/>
    </row>
    <row r="174" spans="1:22" ht="12">
      <c r="A174" s="108" t="s">
        <v>399</v>
      </c>
      <c r="B174" s="135" t="s">
        <v>400</v>
      </c>
      <c r="C174" s="189">
        <v>12</v>
      </c>
      <c r="D174" s="189"/>
      <c r="E174" s="145">
        <v>16</v>
      </c>
      <c r="F174" s="190"/>
      <c r="G174" s="190">
        <v>10</v>
      </c>
      <c r="H174" s="156"/>
      <c r="I174" s="145">
        <v>12</v>
      </c>
      <c r="J174" s="125"/>
      <c r="K174" s="125"/>
      <c r="L174" s="151"/>
      <c r="M174" s="794"/>
      <c r="N174" s="166"/>
      <c r="O174" s="186"/>
      <c r="P174" s="268" t="e">
        <f>#N/A</f>
        <v>#N/A</v>
      </c>
      <c r="Q174" s="268" t="e">
        <f>#N/A</f>
        <v>#N/A</v>
      </c>
      <c r="R174" s="113"/>
      <c r="S174" s="105"/>
      <c r="T174" s="105"/>
      <c r="U174" s="105"/>
      <c r="V174" s="105"/>
    </row>
    <row r="175" spans="1:22" ht="12">
      <c r="A175" s="108" t="s">
        <v>401</v>
      </c>
      <c r="B175" s="135" t="s">
        <v>402</v>
      </c>
      <c r="C175" s="145">
        <v>1</v>
      </c>
      <c r="D175" s="145"/>
      <c r="E175" s="145">
        <v>14</v>
      </c>
      <c r="F175" s="145"/>
      <c r="G175" s="145"/>
      <c r="H175" s="125"/>
      <c r="I175" s="146"/>
      <c r="J175" s="125"/>
      <c r="K175" s="125"/>
      <c r="L175" s="151"/>
      <c r="M175" s="794"/>
      <c r="N175" s="166"/>
      <c r="O175" s="186"/>
      <c r="P175" s="268" t="e">
        <f>#N/A</f>
        <v>#N/A</v>
      </c>
      <c r="Q175" s="268" t="e">
        <f>#N/A</f>
        <v>#N/A</v>
      </c>
      <c r="R175" s="113"/>
      <c r="S175" s="105"/>
      <c r="T175" s="105"/>
      <c r="U175" s="105"/>
      <c r="V175" s="105"/>
    </row>
    <row r="176" spans="1:22" ht="12">
      <c r="A176" s="108" t="s">
        <v>403</v>
      </c>
      <c r="B176" s="135" t="s">
        <v>404</v>
      </c>
      <c r="C176" s="145">
        <v>7</v>
      </c>
      <c r="D176" s="145"/>
      <c r="E176" s="145">
        <v>3</v>
      </c>
      <c r="F176" s="145"/>
      <c r="G176" s="145">
        <v>4</v>
      </c>
      <c r="H176" s="125"/>
      <c r="I176" s="145">
        <v>5</v>
      </c>
      <c r="J176" s="125"/>
      <c r="K176" s="125"/>
      <c r="L176" s="151"/>
      <c r="M176" s="794"/>
      <c r="N176" s="166"/>
      <c r="O176" s="186"/>
      <c r="P176" s="268" t="e">
        <f>#N/A</f>
        <v>#N/A</v>
      </c>
      <c r="Q176" s="268" t="e">
        <f>#N/A</f>
        <v>#N/A</v>
      </c>
      <c r="R176" s="113"/>
      <c r="S176" s="105"/>
      <c r="T176" s="105"/>
      <c r="U176" s="105"/>
      <c r="V176" s="105"/>
    </row>
    <row r="177" spans="1:22" ht="12">
      <c r="A177" s="108" t="s">
        <v>405</v>
      </c>
      <c r="B177" s="135" t="s">
        <v>406</v>
      </c>
      <c r="C177" s="145">
        <v>10</v>
      </c>
      <c r="D177" s="145"/>
      <c r="E177" s="145">
        <v>10</v>
      </c>
      <c r="F177" s="145"/>
      <c r="G177" s="145">
        <v>10</v>
      </c>
      <c r="H177" s="125"/>
      <c r="I177" s="145">
        <v>10</v>
      </c>
      <c r="J177" s="125"/>
      <c r="K177" s="125"/>
      <c r="L177" s="151"/>
      <c r="M177" s="794"/>
      <c r="N177" s="166"/>
      <c r="O177" s="186"/>
      <c r="P177" s="268" t="e">
        <f>#N/A</f>
        <v>#N/A</v>
      </c>
      <c r="Q177" s="268" t="e">
        <f>#N/A</f>
        <v>#N/A</v>
      </c>
      <c r="R177" s="113"/>
      <c r="S177" s="105"/>
      <c r="T177" s="105"/>
      <c r="U177" s="105"/>
      <c r="V177" s="105"/>
    </row>
    <row r="178" spans="1:22" ht="12">
      <c r="A178" s="108" t="s">
        <v>407</v>
      </c>
      <c r="B178" s="135" t="s">
        <v>408</v>
      </c>
      <c r="C178" s="145">
        <v>3</v>
      </c>
      <c r="D178" s="145"/>
      <c r="E178" s="145">
        <v>3</v>
      </c>
      <c r="F178" s="145"/>
      <c r="G178" s="145">
        <v>3</v>
      </c>
      <c r="H178" s="125"/>
      <c r="I178" s="145">
        <v>5</v>
      </c>
      <c r="J178" s="125"/>
      <c r="K178" s="125"/>
      <c r="L178" s="151"/>
      <c r="M178" s="794"/>
      <c r="N178" s="166"/>
      <c r="O178" s="186"/>
      <c r="P178" s="268" t="e">
        <f>#N/A</f>
        <v>#N/A</v>
      </c>
      <c r="Q178" s="268" t="e">
        <f>#N/A</f>
        <v>#N/A</v>
      </c>
      <c r="R178" s="113"/>
      <c r="S178" s="105"/>
      <c r="T178" s="105"/>
      <c r="U178" s="105"/>
      <c r="V178" s="105"/>
    </row>
    <row r="179" spans="1:22" ht="12">
      <c r="A179" s="108" t="s">
        <v>409</v>
      </c>
      <c r="B179" s="135" t="s">
        <v>410</v>
      </c>
      <c r="C179" s="145">
        <v>10</v>
      </c>
      <c r="D179" s="145"/>
      <c r="E179" s="145">
        <v>3</v>
      </c>
      <c r="F179" s="145"/>
      <c r="G179" s="145">
        <v>13</v>
      </c>
      <c r="H179" s="125"/>
      <c r="I179" s="145">
        <v>5</v>
      </c>
      <c r="J179" s="125"/>
      <c r="K179" s="125"/>
      <c r="L179" s="151"/>
      <c r="M179" s="794"/>
      <c r="N179" s="166"/>
      <c r="O179" s="186"/>
      <c r="P179" s="268" t="e">
        <f>#N/A</f>
        <v>#N/A</v>
      </c>
      <c r="Q179" s="268" t="e">
        <f>#N/A</f>
        <v>#N/A</v>
      </c>
      <c r="R179" s="113"/>
      <c r="S179" s="105"/>
      <c r="T179" s="105"/>
      <c r="U179" s="105"/>
      <c r="V179" s="105"/>
    </row>
    <row r="180" spans="1:22" ht="12">
      <c r="A180" s="108" t="s">
        <v>411</v>
      </c>
      <c r="B180" s="135" t="s">
        <v>412</v>
      </c>
      <c r="C180" s="145">
        <v>3</v>
      </c>
      <c r="D180" s="145"/>
      <c r="E180" s="145">
        <v>3</v>
      </c>
      <c r="F180" s="145"/>
      <c r="G180" s="145">
        <v>3</v>
      </c>
      <c r="H180" s="125"/>
      <c r="I180" s="145">
        <v>5</v>
      </c>
      <c r="J180" s="125"/>
      <c r="K180" s="125"/>
      <c r="L180" s="151"/>
      <c r="M180" s="794"/>
      <c r="N180" s="166"/>
      <c r="O180" s="186"/>
      <c r="P180" s="268" t="e">
        <f>#N/A</f>
        <v>#N/A</v>
      </c>
      <c r="Q180" s="268" t="e">
        <f>#N/A</f>
        <v>#N/A</v>
      </c>
      <c r="R180" s="113"/>
      <c r="S180" s="105"/>
      <c r="T180" s="105"/>
      <c r="U180" s="105"/>
      <c r="V180" s="105"/>
    </row>
    <row r="181" spans="1:22" ht="12">
      <c r="A181" s="108" t="s">
        <v>321</v>
      </c>
      <c r="B181" s="124" t="s">
        <v>322</v>
      </c>
      <c r="C181" s="189">
        <v>22</v>
      </c>
      <c r="D181" s="189"/>
      <c r="E181" s="145">
        <v>14</v>
      </c>
      <c r="F181" s="190"/>
      <c r="G181" s="190">
        <v>22</v>
      </c>
      <c r="H181" s="156"/>
      <c r="I181" s="145">
        <v>12</v>
      </c>
      <c r="J181" s="125"/>
      <c r="K181" s="145">
        <v>5</v>
      </c>
      <c r="L181" s="151"/>
      <c r="M181" s="794"/>
      <c r="N181" s="166"/>
      <c r="O181" s="199" t="s">
        <v>138</v>
      </c>
      <c r="P181" s="268" t="e">
        <f>#N/A</f>
        <v>#N/A</v>
      </c>
      <c r="Q181" s="268" t="e">
        <f>#N/A</f>
        <v>#N/A</v>
      </c>
      <c r="R181" s="113" t="s">
        <v>129</v>
      </c>
      <c r="S181" s="105"/>
      <c r="T181" s="105"/>
      <c r="U181" s="105"/>
      <c r="V181" s="105"/>
    </row>
    <row r="182" spans="1:22" ht="12">
      <c r="A182" s="108" t="s">
        <v>413</v>
      </c>
      <c r="B182" s="124" t="s">
        <v>414</v>
      </c>
      <c r="C182" s="189">
        <v>8</v>
      </c>
      <c r="D182" s="189"/>
      <c r="E182" s="145">
        <v>12</v>
      </c>
      <c r="F182" s="190"/>
      <c r="G182" s="190">
        <v>6</v>
      </c>
      <c r="H182" s="156"/>
      <c r="I182" s="146"/>
      <c r="J182" s="125"/>
      <c r="K182" s="125"/>
      <c r="L182" s="151"/>
      <c r="M182" s="794"/>
      <c r="N182" s="166"/>
      <c r="O182" s="186"/>
      <c r="P182" s="268" t="e">
        <f>#N/A</f>
        <v>#N/A</v>
      </c>
      <c r="Q182" s="268" t="e">
        <f>#N/A</f>
        <v>#N/A</v>
      </c>
      <c r="R182" s="113"/>
      <c r="S182" s="105"/>
      <c r="T182" s="105"/>
      <c r="U182" s="105"/>
      <c r="V182" s="105"/>
    </row>
    <row r="183" spans="1:22" ht="12">
      <c r="A183" s="188"/>
      <c r="B183" s="184" t="s">
        <v>330</v>
      </c>
      <c r="C183" s="148">
        <f>SUM(C170:C182)</f>
        <v>113</v>
      </c>
      <c r="D183" s="148" t="e">
        <f>#N/A</f>
        <v>#N/A</v>
      </c>
      <c r="E183" s="148" t="e">
        <f>#N/A</f>
        <v>#N/A</v>
      </c>
      <c r="F183" s="148" t="e">
        <f>#N/A</f>
        <v>#N/A</v>
      </c>
      <c r="G183" s="148" t="e">
        <f>#N/A</f>
        <v>#N/A</v>
      </c>
      <c r="H183" s="139" t="e">
        <f>#N/A</f>
        <v>#N/A</v>
      </c>
      <c r="I183" s="148">
        <f>SUM(I170:I182)</f>
        <v>104</v>
      </c>
      <c r="J183" s="139" t="e">
        <f>#N/A</f>
        <v>#N/A</v>
      </c>
      <c r="K183" s="148" t="e">
        <f>#N/A</f>
        <v>#N/A</v>
      </c>
      <c r="L183" s="148" t="e">
        <f>#N/A</f>
        <v>#N/A</v>
      </c>
      <c r="M183" s="148" t="e">
        <f>#N/A</f>
        <v>#N/A</v>
      </c>
      <c r="N183" s="166"/>
      <c r="O183" s="185"/>
      <c r="P183" s="268" t="e">
        <f>#N/A</f>
        <v>#N/A</v>
      </c>
      <c r="Q183" s="268" t="e">
        <f>#N/A</f>
        <v>#N/A</v>
      </c>
      <c r="R183" s="113"/>
      <c r="S183" s="105"/>
      <c r="T183" s="105"/>
      <c r="U183" s="105"/>
      <c r="V183" s="105"/>
    </row>
    <row r="184" spans="1:22" ht="15">
      <c r="A184" s="713" t="s">
        <v>415</v>
      </c>
      <c r="B184" s="714"/>
      <c r="C184" s="189"/>
      <c r="D184" s="189"/>
      <c r="E184" s="145"/>
      <c r="F184" s="190"/>
      <c r="G184" s="190"/>
      <c r="H184" s="190"/>
      <c r="I184" s="145"/>
      <c r="J184" s="145"/>
      <c r="K184" s="111"/>
      <c r="L184" s="189"/>
      <c r="M184" s="42"/>
      <c r="N184" s="116"/>
      <c r="O184" s="186"/>
      <c r="P184" s="268" t="e">
        <f>#N/A</f>
        <v>#N/A</v>
      </c>
      <c r="Q184" s="268" t="e">
        <f>#N/A</f>
        <v>#N/A</v>
      </c>
      <c r="R184" s="116"/>
      <c r="S184" s="116"/>
      <c r="T184" s="116"/>
      <c r="U184" s="116"/>
      <c r="V184" s="105"/>
    </row>
    <row r="185" spans="1:22" ht="12.75" customHeight="1">
      <c r="A185" s="108" t="s">
        <v>416</v>
      </c>
      <c r="B185" s="124" t="s">
        <v>417</v>
      </c>
      <c r="C185" s="225">
        <v>35</v>
      </c>
      <c r="D185" s="225"/>
      <c r="E185" s="218">
        <v>30</v>
      </c>
      <c r="F185" s="226"/>
      <c r="G185" s="226">
        <v>35</v>
      </c>
      <c r="H185" s="192"/>
      <c r="I185" s="218">
        <v>20</v>
      </c>
      <c r="J185" s="110"/>
      <c r="K185" s="110"/>
      <c r="L185" s="191"/>
      <c r="M185" s="285"/>
      <c r="N185" s="167"/>
      <c r="O185" s="187"/>
      <c r="P185" s="268" t="e">
        <f>#N/A</f>
        <v>#N/A</v>
      </c>
      <c r="Q185" s="268" t="e">
        <f>#N/A</f>
        <v>#N/A</v>
      </c>
      <c r="R185" s="113"/>
      <c r="S185" s="105"/>
      <c r="T185" s="105"/>
      <c r="U185" s="105"/>
      <c r="V185" s="105"/>
    </row>
    <row r="186" spans="1:22" ht="12.75" customHeight="1">
      <c r="A186" s="108" t="s">
        <v>418</v>
      </c>
      <c r="B186" s="124" t="s">
        <v>419</v>
      </c>
      <c r="C186" s="225">
        <v>40</v>
      </c>
      <c r="D186" s="225"/>
      <c r="E186" s="218">
        <v>20</v>
      </c>
      <c r="F186" s="226"/>
      <c r="G186" s="226">
        <v>40</v>
      </c>
      <c r="H186" s="192"/>
      <c r="I186" s="218">
        <v>20</v>
      </c>
      <c r="J186" s="110"/>
      <c r="K186" s="110"/>
      <c r="L186" s="191"/>
      <c r="M186" s="286"/>
      <c r="N186" s="167"/>
      <c r="O186" s="187"/>
      <c r="P186" s="268" t="e">
        <f>#N/A</f>
        <v>#N/A</v>
      </c>
      <c r="Q186" s="268" t="e">
        <f>#N/A</f>
        <v>#N/A</v>
      </c>
      <c r="R186" s="113"/>
      <c r="S186" s="105"/>
      <c r="T186" s="105"/>
      <c r="U186" s="105"/>
      <c r="V186" s="105"/>
    </row>
    <row r="187" spans="1:22" ht="12.75" customHeight="1">
      <c r="A187" s="108" t="s">
        <v>420</v>
      </c>
      <c r="B187" s="124" t="s">
        <v>421</v>
      </c>
      <c r="C187" s="225">
        <v>15</v>
      </c>
      <c r="D187" s="225"/>
      <c r="E187" s="218">
        <v>15</v>
      </c>
      <c r="F187" s="226"/>
      <c r="G187" s="226">
        <v>15</v>
      </c>
      <c r="H187" s="192"/>
      <c r="I187" s="110"/>
      <c r="J187" s="110"/>
      <c r="K187" s="110"/>
      <c r="L187" s="191"/>
      <c r="M187" s="286"/>
      <c r="N187" s="167"/>
      <c r="O187" s="187"/>
      <c r="P187" s="268" t="e">
        <f>#N/A</f>
        <v>#N/A</v>
      </c>
      <c r="Q187" s="268" t="e">
        <f>#N/A</f>
        <v>#N/A</v>
      </c>
      <c r="R187" s="113"/>
      <c r="S187" s="105"/>
      <c r="T187" s="105"/>
      <c r="U187" s="105"/>
      <c r="V187" s="105"/>
    </row>
    <row r="188" spans="1:22" ht="12.75" customHeight="1">
      <c r="A188" s="108" t="s">
        <v>422</v>
      </c>
      <c r="B188" s="124" t="s">
        <v>423</v>
      </c>
      <c r="C188" s="225">
        <v>5</v>
      </c>
      <c r="D188" s="225"/>
      <c r="E188" s="218">
        <v>5</v>
      </c>
      <c r="F188" s="226"/>
      <c r="G188" s="226">
        <v>15</v>
      </c>
      <c r="H188" s="192"/>
      <c r="I188" s="218">
        <v>15</v>
      </c>
      <c r="J188" s="110"/>
      <c r="K188" s="125"/>
      <c r="L188" s="191"/>
      <c r="M188" s="286"/>
      <c r="N188" s="167"/>
      <c r="O188" s="187"/>
      <c r="P188" s="268" t="e">
        <f>#N/A</f>
        <v>#N/A</v>
      </c>
      <c r="Q188" s="268" t="e">
        <f>#N/A</f>
        <v>#N/A</v>
      </c>
      <c r="R188" s="113"/>
      <c r="S188" s="105"/>
      <c r="T188" s="105"/>
      <c r="U188" s="105"/>
      <c r="V188" s="105"/>
    </row>
    <row r="189" spans="1:22" ht="12.75" customHeight="1">
      <c r="A189" s="108" t="s">
        <v>424</v>
      </c>
      <c r="B189" s="124" t="s">
        <v>425</v>
      </c>
      <c r="C189" s="225">
        <v>25</v>
      </c>
      <c r="D189" s="225"/>
      <c r="E189" s="218">
        <v>6</v>
      </c>
      <c r="F189" s="226"/>
      <c r="G189" s="226">
        <v>27</v>
      </c>
      <c r="H189" s="192"/>
      <c r="I189" s="218">
        <v>25</v>
      </c>
      <c r="J189" s="110"/>
      <c r="K189" s="110"/>
      <c r="L189" s="191"/>
      <c r="M189" s="286"/>
      <c r="N189" s="167"/>
      <c r="O189" s="187"/>
      <c r="P189" s="268" t="e">
        <f>#N/A</f>
        <v>#N/A</v>
      </c>
      <c r="Q189" s="268" t="e">
        <f>#N/A</f>
        <v>#N/A</v>
      </c>
      <c r="R189" s="113"/>
      <c r="S189" s="105"/>
      <c r="T189" s="105"/>
      <c r="U189" s="105"/>
      <c r="V189" s="105"/>
    </row>
    <row r="190" spans="1:22" ht="12.75" customHeight="1">
      <c r="A190" s="144" t="s">
        <v>426</v>
      </c>
      <c r="B190" s="124" t="s">
        <v>427</v>
      </c>
      <c r="C190" s="225">
        <v>5</v>
      </c>
      <c r="D190" s="225"/>
      <c r="E190" s="218">
        <v>14</v>
      </c>
      <c r="F190" s="226"/>
      <c r="G190" s="226">
        <v>5</v>
      </c>
      <c r="H190" s="192"/>
      <c r="I190" s="193"/>
      <c r="J190" s="110"/>
      <c r="K190" s="125"/>
      <c r="L190" s="191"/>
      <c r="M190" s="286"/>
      <c r="N190" s="167"/>
      <c r="O190" s="187"/>
      <c r="P190" s="268" t="e">
        <f>#N/A</f>
        <v>#N/A</v>
      </c>
      <c r="Q190" s="268" t="e">
        <f>#N/A</f>
        <v>#N/A</v>
      </c>
      <c r="R190" s="113"/>
      <c r="S190" s="105"/>
      <c r="T190" s="105"/>
      <c r="U190" s="105"/>
      <c r="V190" s="105"/>
    </row>
    <row r="191" spans="1:22" ht="12.75" customHeight="1">
      <c r="A191" s="144" t="s">
        <v>428</v>
      </c>
      <c r="B191" s="135" t="s">
        <v>429</v>
      </c>
      <c r="C191" s="225">
        <v>8</v>
      </c>
      <c r="D191" s="225"/>
      <c r="E191" s="218">
        <v>6</v>
      </c>
      <c r="F191" s="226"/>
      <c r="G191" s="226">
        <v>8</v>
      </c>
      <c r="H191" s="192"/>
      <c r="I191" s="218">
        <v>12</v>
      </c>
      <c r="J191" s="110"/>
      <c r="K191" s="110"/>
      <c r="L191" s="191"/>
      <c r="M191" s="286"/>
      <c r="N191" s="167"/>
      <c r="O191" s="187"/>
      <c r="P191" s="268" t="e">
        <f>#N/A</f>
        <v>#N/A</v>
      </c>
      <c r="Q191" s="268" t="e">
        <f>#N/A</f>
        <v>#N/A</v>
      </c>
      <c r="R191" s="113"/>
      <c r="S191" s="105"/>
      <c r="T191" s="105"/>
      <c r="U191" s="105"/>
      <c r="V191" s="105"/>
    </row>
    <row r="192" spans="1:22" s="143" customFormat="1" ht="12.75" customHeight="1">
      <c r="A192" s="144" t="s">
        <v>310</v>
      </c>
      <c r="B192" s="223" t="s">
        <v>311</v>
      </c>
      <c r="C192" s="145">
        <v>6</v>
      </c>
      <c r="D192" s="145"/>
      <c r="E192" s="145">
        <v>6</v>
      </c>
      <c r="F192" s="145"/>
      <c r="G192" s="145">
        <v>9</v>
      </c>
      <c r="H192" s="125"/>
      <c r="I192" s="145">
        <v>22</v>
      </c>
      <c r="J192" s="125"/>
      <c r="K192" s="145">
        <v>7</v>
      </c>
      <c r="L192" s="151"/>
      <c r="M192" s="286"/>
      <c r="N192" s="166"/>
      <c r="O192" s="254" t="s">
        <v>138</v>
      </c>
      <c r="P192" s="268" t="e">
        <f>#N/A</f>
        <v>#N/A</v>
      </c>
      <c r="Q192" s="268" t="e">
        <f>#N/A</f>
        <v>#N/A</v>
      </c>
      <c r="R192" s="116" t="s">
        <v>129</v>
      </c>
      <c r="S192" s="118"/>
      <c r="T192" s="118"/>
      <c r="U192" s="118"/>
      <c r="V192" s="118"/>
    </row>
    <row r="193" spans="1:22" s="143" customFormat="1" ht="12.75" customHeight="1">
      <c r="A193" s="144" t="s">
        <v>308</v>
      </c>
      <c r="B193" s="223" t="s">
        <v>309</v>
      </c>
      <c r="C193" s="189">
        <v>12</v>
      </c>
      <c r="D193" s="189"/>
      <c r="E193" s="145">
        <v>45</v>
      </c>
      <c r="F193" s="190"/>
      <c r="G193" s="190">
        <v>20</v>
      </c>
      <c r="H193" s="156"/>
      <c r="I193" s="145">
        <v>23</v>
      </c>
      <c r="J193" s="125"/>
      <c r="K193" s="217">
        <v>7</v>
      </c>
      <c r="L193" s="151"/>
      <c r="M193" s="288">
        <v>3</v>
      </c>
      <c r="N193" s="166"/>
      <c r="O193" s="254" t="s">
        <v>138</v>
      </c>
      <c r="P193" s="268" t="e">
        <f>#N/A</f>
        <v>#N/A</v>
      </c>
      <c r="Q193" s="268" t="e">
        <f>#N/A</f>
        <v>#N/A</v>
      </c>
      <c r="R193" s="116" t="s">
        <v>129</v>
      </c>
      <c r="S193" s="118"/>
      <c r="T193" s="118"/>
      <c r="U193" s="118"/>
      <c r="V193" s="118"/>
    </row>
    <row r="194" spans="1:22" ht="12.75" customHeight="1">
      <c r="A194" s="108" t="s">
        <v>430</v>
      </c>
      <c r="B194" s="135" t="s">
        <v>431</v>
      </c>
      <c r="C194" s="145">
        <v>30</v>
      </c>
      <c r="D194" s="145"/>
      <c r="E194" s="145">
        <v>36</v>
      </c>
      <c r="F194" s="145"/>
      <c r="G194" s="145">
        <v>28</v>
      </c>
      <c r="H194" s="125"/>
      <c r="I194" s="145">
        <v>4</v>
      </c>
      <c r="J194" s="125"/>
      <c r="K194" s="110"/>
      <c r="L194" s="191"/>
      <c r="M194" s="286"/>
      <c r="N194" s="167"/>
      <c r="O194" s="187"/>
      <c r="P194" s="268" t="e">
        <f>#N/A</f>
        <v>#N/A</v>
      </c>
      <c r="Q194" s="268" t="e">
        <f>#N/A</f>
        <v>#N/A</v>
      </c>
      <c r="R194" s="113"/>
      <c r="S194" s="105"/>
      <c r="T194" s="105"/>
      <c r="U194" s="105"/>
      <c r="V194" s="105"/>
    </row>
    <row r="195" spans="1:22" ht="12.75" customHeight="1">
      <c r="A195" s="108" t="s">
        <v>432</v>
      </c>
      <c r="B195" s="124" t="s">
        <v>433</v>
      </c>
      <c r="C195" s="225">
        <v>12</v>
      </c>
      <c r="D195" s="225"/>
      <c r="E195" s="218">
        <v>12</v>
      </c>
      <c r="F195" s="226"/>
      <c r="G195" s="226">
        <v>12</v>
      </c>
      <c r="H195" s="192"/>
      <c r="I195" s="193"/>
      <c r="J195" s="110"/>
      <c r="K195" s="110"/>
      <c r="L195" s="191"/>
      <c r="M195" s="286"/>
      <c r="N195" s="167"/>
      <c r="O195" s="187"/>
      <c r="P195" s="268" t="e">
        <f>#N/A</f>
        <v>#N/A</v>
      </c>
      <c r="Q195" s="268" t="e">
        <f>#N/A</f>
        <v>#N/A</v>
      </c>
      <c r="R195" s="113"/>
      <c r="S195" s="105"/>
      <c r="T195" s="105"/>
      <c r="U195" s="105"/>
      <c r="V195" s="105"/>
    </row>
    <row r="196" spans="1:22" ht="12.75" customHeight="1">
      <c r="A196" s="108" t="s">
        <v>434</v>
      </c>
      <c r="B196" s="124" t="s">
        <v>435</v>
      </c>
      <c r="C196" s="218">
        <v>20</v>
      </c>
      <c r="D196" s="218"/>
      <c r="E196" s="218">
        <v>10</v>
      </c>
      <c r="F196" s="218"/>
      <c r="G196" s="218">
        <v>20</v>
      </c>
      <c r="H196" s="110"/>
      <c r="I196" s="218">
        <v>15</v>
      </c>
      <c r="J196" s="110"/>
      <c r="K196" s="218">
        <v>10</v>
      </c>
      <c r="L196" s="191"/>
      <c r="M196" s="286"/>
      <c r="N196" s="167"/>
      <c r="O196" s="187"/>
      <c r="P196" s="268" t="e">
        <f>#N/A</f>
        <v>#N/A</v>
      </c>
      <c r="Q196" s="268" t="e">
        <f>#N/A</f>
        <v>#N/A</v>
      </c>
      <c r="R196" s="113"/>
      <c r="S196" s="105"/>
      <c r="T196" s="105"/>
      <c r="U196" s="105"/>
      <c r="V196" s="105"/>
    </row>
    <row r="197" spans="1:22" ht="12.75" customHeight="1">
      <c r="A197" s="108" t="s">
        <v>436</v>
      </c>
      <c r="B197" s="124" t="s">
        <v>437</v>
      </c>
      <c r="C197" s="218">
        <v>10</v>
      </c>
      <c r="D197" s="218"/>
      <c r="E197" s="218">
        <v>10</v>
      </c>
      <c r="F197" s="218"/>
      <c r="G197" s="218"/>
      <c r="H197" s="110"/>
      <c r="I197" s="218">
        <v>10</v>
      </c>
      <c r="J197" s="191"/>
      <c r="K197" s="218">
        <v>5</v>
      </c>
      <c r="L197" s="191"/>
      <c r="M197" s="288">
        <v>15</v>
      </c>
      <c r="N197" s="167"/>
      <c r="O197" s="199" t="s">
        <v>135</v>
      </c>
      <c r="P197" s="268" t="e">
        <f>#N/A</f>
        <v>#N/A</v>
      </c>
      <c r="Q197" s="268">
        <f>IF(O197="**",K197,0)</f>
        <v>5</v>
      </c>
      <c r="R197" s="113" t="s">
        <v>497</v>
      </c>
      <c r="S197" s="105"/>
      <c r="T197" s="105"/>
      <c r="U197" s="105"/>
      <c r="V197" s="105"/>
    </row>
    <row r="198" spans="1:22" ht="12.75" customHeight="1">
      <c r="A198" s="108" t="s">
        <v>438</v>
      </c>
      <c r="B198" s="124" t="s">
        <v>437</v>
      </c>
      <c r="C198" s="145">
        <v>25</v>
      </c>
      <c r="D198" s="145"/>
      <c r="E198" s="145">
        <v>25</v>
      </c>
      <c r="F198" s="145"/>
      <c r="G198" s="145">
        <v>25</v>
      </c>
      <c r="H198" s="125"/>
      <c r="I198" s="220">
        <v>10</v>
      </c>
      <c r="J198" s="155"/>
      <c r="K198" s="218">
        <v>5</v>
      </c>
      <c r="L198" s="191"/>
      <c r="M198" s="286"/>
      <c r="N198" s="167"/>
      <c r="O198" s="199" t="s">
        <v>135</v>
      </c>
      <c r="P198" s="268" t="e">
        <f>#N/A</f>
        <v>#N/A</v>
      </c>
      <c r="Q198" s="268" t="e">
        <f>#N/A</f>
        <v>#N/A</v>
      </c>
      <c r="R198" s="113" t="s">
        <v>497</v>
      </c>
      <c r="S198" s="105"/>
      <c r="T198" s="105"/>
      <c r="U198" s="105"/>
      <c r="V198" s="105"/>
    </row>
    <row r="199" spans="1:22" ht="12.75" customHeight="1">
      <c r="A199" s="108" t="s">
        <v>312</v>
      </c>
      <c r="B199" s="124" t="s">
        <v>313</v>
      </c>
      <c r="C199" s="218">
        <v>40</v>
      </c>
      <c r="D199" s="218"/>
      <c r="E199" s="218">
        <v>20</v>
      </c>
      <c r="F199" s="218"/>
      <c r="G199" s="218">
        <v>40</v>
      </c>
      <c r="H199" s="110"/>
      <c r="I199" s="218">
        <v>40</v>
      </c>
      <c r="J199" s="110"/>
      <c r="K199" s="96">
        <v>25</v>
      </c>
      <c r="L199" s="191"/>
      <c r="M199" s="288">
        <v>10</v>
      </c>
      <c r="N199" s="167"/>
      <c r="O199" s="199" t="s">
        <v>138</v>
      </c>
      <c r="P199" s="268" t="e">
        <f>#N/A</f>
        <v>#N/A</v>
      </c>
      <c r="Q199" s="268" t="e">
        <f>#N/A</f>
        <v>#N/A</v>
      </c>
      <c r="R199" s="113" t="s">
        <v>129</v>
      </c>
      <c r="S199" s="105"/>
      <c r="T199" s="105"/>
      <c r="U199" s="105"/>
      <c r="V199" s="105"/>
    </row>
    <row r="200" spans="1:22" ht="12.75" customHeight="1">
      <c r="A200" s="108" t="s">
        <v>439</v>
      </c>
      <c r="B200" s="124" t="s">
        <v>440</v>
      </c>
      <c r="C200" s="218">
        <v>20</v>
      </c>
      <c r="D200" s="218"/>
      <c r="E200" s="218">
        <v>10</v>
      </c>
      <c r="F200" s="218"/>
      <c r="G200" s="218">
        <v>20</v>
      </c>
      <c r="H200" s="110"/>
      <c r="I200" s="218">
        <v>10</v>
      </c>
      <c r="J200" s="110"/>
      <c r="K200" s="194"/>
      <c r="L200" s="191"/>
      <c r="M200" s="288">
        <v>10</v>
      </c>
      <c r="N200" s="167"/>
      <c r="O200" s="187"/>
      <c r="P200" s="268" t="e">
        <f>#N/A</f>
        <v>#N/A</v>
      </c>
      <c r="Q200" s="268" t="e">
        <f>#N/A</f>
        <v>#N/A</v>
      </c>
      <c r="R200" s="113"/>
      <c r="S200" s="105"/>
      <c r="T200" s="105"/>
      <c r="U200" s="105"/>
      <c r="V200" s="105"/>
    </row>
    <row r="201" spans="1:22" ht="12.75" customHeight="1">
      <c r="A201" s="108" t="s">
        <v>441</v>
      </c>
      <c r="B201" s="135" t="s">
        <v>442</v>
      </c>
      <c r="C201" s="218">
        <v>12</v>
      </c>
      <c r="D201" s="218"/>
      <c r="E201" s="218">
        <v>12</v>
      </c>
      <c r="F201" s="218"/>
      <c r="G201" s="218">
        <v>12</v>
      </c>
      <c r="H201" s="110"/>
      <c r="I201" s="218">
        <v>12</v>
      </c>
      <c r="J201" s="110"/>
      <c r="K201" s="194"/>
      <c r="L201" s="191"/>
      <c r="M201" s="286"/>
      <c r="N201" s="167"/>
      <c r="O201" s="187"/>
      <c r="P201" s="268" t="e">
        <f>#N/A</f>
        <v>#N/A</v>
      </c>
      <c r="Q201" s="268" t="e">
        <f>#N/A</f>
        <v>#N/A</v>
      </c>
      <c r="R201" s="113"/>
      <c r="S201" s="105"/>
      <c r="T201" s="105"/>
      <c r="U201" s="105"/>
      <c r="V201" s="105"/>
    </row>
    <row r="202" spans="1:22" ht="12.75" customHeight="1">
      <c r="A202" s="108" t="s">
        <v>443</v>
      </c>
      <c r="B202" s="135" t="s">
        <v>444</v>
      </c>
      <c r="C202" s="218">
        <v>15</v>
      </c>
      <c r="D202" s="218"/>
      <c r="E202" s="218">
        <v>15</v>
      </c>
      <c r="F202" s="218"/>
      <c r="G202" s="218">
        <v>15</v>
      </c>
      <c r="H202" s="110"/>
      <c r="I202" s="218">
        <v>15</v>
      </c>
      <c r="J202" s="110"/>
      <c r="K202" s="110"/>
      <c r="L202" s="191"/>
      <c r="M202" s="286"/>
      <c r="N202" s="167"/>
      <c r="O202" s="187"/>
      <c r="P202" s="268" t="e">
        <f>#N/A</f>
        <v>#N/A</v>
      </c>
      <c r="Q202" s="268" t="e">
        <f>#N/A</f>
        <v>#N/A</v>
      </c>
      <c r="R202" s="113"/>
      <c r="S202" s="105"/>
      <c r="T202" s="105"/>
      <c r="U202" s="105"/>
      <c r="V202" s="105"/>
    </row>
    <row r="203" spans="1:22" s="143" customFormat="1" ht="12.75" customHeight="1">
      <c r="A203" s="144" t="s">
        <v>316</v>
      </c>
      <c r="B203" s="222" t="s">
        <v>317</v>
      </c>
      <c r="C203" s="189">
        <v>16</v>
      </c>
      <c r="D203" s="189"/>
      <c r="E203" s="145">
        <v>16</v>
      </c>
      <c r="F203" s="190"/>
      <c r="G203" s="190">
        <v>40</v>
      </c>
      <c r="H203" s="156"/>
      <c r="I203" s="145">
        <v>25</v>
      </c>
      <c r="J203" s="125"/>
      <c r="K203" s="217">
        <v>20</v>
      </c>
      <c r="L203" s="241"/>
      <c r="M203" s="288">
        <v>20</v>
      </c>
      <c r="N203" s="166"/>
      <c r="O203" s="254" t="s">
        <v>138</v>
      </c>
      <c r="P203" s="268" t="e">
        <f>#N/A</f>
        <v>#N/A</v>
      </c>
      <c r="Q203" s="268" t="e">
        <f>#N/A</f>
        <v>#N/A</v>
      </c>
      <c r="R203" s="116" t="s">
        <v>129</v>
      </c>
      <c r="S203" s="118"/>
      <c r="T203" s="118"/>
      <c r="U203" s="118"/>
      <c r="V203" s="118"/>
    </row>
    <row r="204" spans="1:22" ht="12.75" customHeight="1">
      <c r="A204" s="108" t="s">
        <v>445</v>
      </c>
      <c r="B204" s="124" t="s">
        <v>446</v>
      </c>
      <c r="C204" s="225">
        <v>16</v>
      </c>
      <c r="D204" s="225"/>
      <c r="E204" s="227"/>
      <c r="F204" s="226"/>
      <c r="G204" s="226">
        <v>59</v>
      </c>
      <c r="H204" s="192"/>
      <c r="I204" s="218">
        <v>68</v>
      </c>
      <c r="J204" s="110"/>
      <c r="K204" s="145">
        <v>7</v>
      </c>
      <c r="L204" s="246"/>
      <c r="M204" s="288">
        <v>4</v>
      </c>
      <c r="N204" s="167"/>
      <c r="O204" s="199" t="s">
        <v>135</v>
      </c>
      <c r="P204" s="268" t="e">
        <f>#N/A</f>
        <v>#N/A</v>
      </c>
      <c r="Q204" s="268" t="e">
        <f>#N/A</f>
        <v>#N/A</v>
      </c>
      <c r="R204" s="113" t="s">
        <v>497</v>
      </c>
      <c r="S204" s="105"/>
      <c r="T204" s="105"/>
      <c r="U204" s="105"/>
      <c r="V204" s="105"/>
    </row>
    <row r="205" spans="1:22" ht="12.75" customHeight="1">
      <c r="A205" s="108" t="s">
        <v>447</v>
      </c>
      <c r="B205" s="135" t="s">
        <v>448</v>
      </c>
      <c r="C205" s="225">
        <v>10</v>
      </c>
      <c r="D205" s="225"/>
      <c r="E205" s="218">
        <v>15</v>
      </c>
      <c r="F205" s="226"/>
      <c r="G205" s="226">
        <v>20</v>
      </c>
      <c r="H205" s="192"/>
      <c r="I205" s="218">
        <v>20</v>
      </c>
      <c r="J205" s="110"/>
      <c r="K205" s="96">
        <v>8</v>
      </c>
      <c r="L205" s="246"/>
      <c r="M205" s="286"/>
      <c r="N205" s="167"/>
      <c r="O205" s="199" t="s">
        <v>135</v>
      </c>
      <c r="P205" s="268" t="e">
        <f>#N/A</f>
        <v>#N/A</v>
      </c>
      <c r="Q205" s="268" t="e">
        <f>#N/A</f>
        <v>#N/A</v>
      </c>
      <c r="R205" s="113" t="s">
        <v>497</v>
      </c>
      <c r="S205" s="105"/>
      <c r="T205" s="105"/>
      <c r="U205" s="105"/>
      <c r="V205" s="105"/>
    </row>
    <row r="206" spans="1:22" ht="12.75" customHeight="1">
      <c r="A206" s="144" t="s">
        <v>449</v>
      </c>
      <c r="B206" s="124" t="s">
        <v>450</v>
      </c>
      <c r="C206" s="225">
        <v>5</v>
      </c>
      <c r="D206" s="225"/>
      <c r="E206" s="218">
        <v>10</v>
      </c>
      <c r="F206" s="226"/>
      <c r="G206" s="226">
        <v>5</v>
      </c>
      <c r="H206" s="192"/>
      <c r="I206" s="218">
        <v>10</v>
      </c>
      <c r="J206" s="110"/>
      <c r="K206" s="110"/>
      <c r="L206" s="246"/>
      <c r="M206" s="286"/>
      <c r="N206" s="167"/>
      <c r="O206" s="187"/>
      <c r="P206" s="268" t="e">
        <f>#N/A</f>
        <v>#N/A</v>
      </c>
      <c r="Q206" s="268" t="e">
        <f>#N/A</f>
        <v>#N/A</v>
      </c>
      <c r="R206" s="113"/>
      <c r="S206" s="105"/>
      <c r="T206" s="105"/>
      <c r="U206" s="105"/>
      <c r="V206" s="105"/>
    </row>
    <row r="207" spans="1:22" ht="12.75" customHeight="1">
      <c r="A207" s="108" t="s">
        <v>451</v>
      </c>
      <c r="B207" s="124" t="s">
        <v>452</v>
      </c>
      <c r="C207" s="225">
        <v>5</v>
      </c>
      <c r="D207" s="225"/>
      <c r="E207" s="218">
        <v>35</v>
      </c>
      <c r="F207" s="226"/>
      <c r="G207" s="228"/>
      <c r="H207" s="192"/>
      <c r="I207" s="218">
        <v>5</v>
      </c>
      <c r="J207" s="110"/>
      <c r="K207" s="194"/>
      <c r="L207" s="191"/>
      <c r="M207" s="286"/>
      <c r="N207" s="167"/>
      <c r="O207" s="187"/>
      <c r="P207" s="268" t="e">
        <f>#N/A</f>
        <v>#N/A</v>
      </c>
      <c r="Q207" s="268" t="e">
        <f>#N/A</f>
        <v>#N/A</v>
      </c>
      <c r="R207" s="113"/>
      <c r="S207" s="105"/>
      <c r="T207" s="105"/>
      <c r="U207" s="105"/>
      <c r="V207" s="105"/>
    </row>
    <row r="208" spans="1:22" s="143" customFormat="1" ht="12.75" customHeight="1">
      <c r="A208" s="144" t="s">
        <v>453</v>
      </c>
      <c r="B208" s="222" t="s">
        <v>323</v>
      </c>
      <c r="C208" s="189">
        <v>12</v>
      </c>
      <c r="D208" s="189"/>
      <c r="E208" s="189">
        <v>10</v>
      </c>
      <c r="F208" s="189"/>
      <c r="G208" s="145">
        <v>10</v>
      </c>
      <c r="H208" s="156"/>
      <c r="I208" s="145">
        <v>8</v>
      </c>
      <c r="J208" s="125"/>
      <c r="K208" s="145">
        <v>6</v>
      </c>
      <c r="L208" s="151"/>
      <c r="M208" s="286"/>
      <c r="N208" s="166"/>
      <c r="O208" s="254" t="s">
        <v>138</v>
      </c>
      <c r="P208" s="268" t="e">
        <f>#N/A</f>
        <v>#N/A</v>
      </c>
      <c r="Q208" s="268" t="e">
        <f>#N/A</f>
        <v>#N/A</v>
      </c>
      <c r="R208" s="116" t="s">
        <v>129</v>
      </c>
      <c r="S208" s="118"/>
      <c r="T208" s="118"/>
      <c r="U208" s="118"/>
      <c r="V208" s="118"/>
    </row>
    <row r="209" spans="1:22" ht="12.75" customHeight="1">
      <c r="A209" s="131" t="s">
        <v>340</v>
      </c>
      <c r="B209" s="124" t="s">
        <v>454</v>
      </c>
      <c r="C209" s="151"/>
      <c r="D209" s="151"/>
      <c r="E209" s="151"/>
      <c r="F209" s="151"/>
      <c r="G209" s="125"/>
      <c r="H209" s="156"/>
      <c r="I209" s="145">
        <v>7</v>
      </c>
      <c r="J209" s="125"/>
      <c r="K209" s="125"/>
      <c r="L209" s="191"/>
      <c r="M209" s="287"/>
      <c r="N209" s="167"/>
      <c r="O209" s="187"/>
      <c r="P209" s="268" t="e">
        <f>#N/A</f>
        <v>#N/A</v>
      </c>
      <c r="Q209" s="268" t="e">
        <f>#N/A</f>
        <v>#N/A</v>
      </c>
      <c r="R209" s="113"/>
      <c r="S209" s="105"/>
      <c r="T209" s="105"/>
      <c r="U209" s="105"/>
      <c r="V209" s="105"/>
    </row>
    <row r="210" spans="1:22" ht="13.5">
      <c r="A210" s="131"/>
      <c r="B210" s="138" t="s">
        <v>330</v>
      </c>
      <c r="C210" s="97">
        <f>SUM(C185:C209)</f>
        <v>399</v>
      </c>
      <c r="D210" s="97" t="e">
        <f>#N/A</f>
        <v>#N/A</v>
      </c>
      <c r="E210" s="97" t="e">
        <f>#N/A</f>
        <v>#N/A</v>
      </c>
      <c r="F210" s="97" t="e">
        <f>#N/A</f>
        <v>#N/A</v>
      </c>
      <c r="G210" s="97" t="e">
        <f>#N/A</f>
        <v>#N/A</v>
      </c>
      <c r="H210" s="97" t="e">
        <f>#N/A</f>
        <v>#N/A</v>
      </c>
      <c r="I210" s="97" t="e">
        <f>#N/A</f>
        <v>#N/A</v>
      </c>
      <c r="J210" s="195" t="e">
        <f>#N/A</f>
        <v>#N/A</v>
      </c>
      <c r="K210" s="97">
        <f>SUM(K185:K209)</f>
        <v>100</v>
      </c>
      <c r="L210" s="196" t="e">
        <f>SUM(L170:L207)</f>
        <v>#N/A</v>
      </c>
      <c r="M210" s="255">
        <f>SUM(M185:M209)</f>
        <v>62</v>
      </c>
      <c r="N210" s="197"/>
      <c r="O210" s="185"/>
      <c r="P210" s="268" t="e">
        <f>#N/A</f>
        <v>#N/A</v>
      </c>
      <c r="Q210" s="268" t="e">
        <f>#N/A</f>
        <v>#N/A</v>
      </c>
      <c r="R210" s="113"/>
      <c r="S210" s="105"/>
      <c r="T210" s="105"/>
      <c r="U210" s="105"/>
      <c r="V210" s="105"/>
    </row>
    <row r="211" spans="1:22" ht="12">
      <c r="A211" s="131"/>
      <c r="B211" s="149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N211" s="113"/>
      <c r="O211" s="187"/>
      <c r="P211" s="268"/>
      <c r="Q211" s="268"/>
      <c r="R211" s="113"/>
      <c r="S211" s="105"/>
      <c r="T211" s="105"/>
      <c r="U211" s="105"/>
      <c r="V211" s="105"/>
    </row>
    <row r="212" spans="1:22" ht="12">
      <c r="A212" s="131"/>
      <c r="B212" s="138" t="s">
        <v>455</v>
      </c>
      <c r="C212" s="97" t="e">
        <f>#N/A</f>
        <v>#N/A</v>
      </c>
      <c r="D212" s="97" t="e">
        <f>#N/A</f>
        <v>#N/A</v>
      </c>
      <c r="E212" s="97" t="e">
        <f>#N/A</f>
        <v>#N/A</v>
      </c>
      <c r="F212" s="97" t="e">
        <f>#N/A</f>
        <v>#N/A</v>
      </c>
      <c r="G212" s="97" t="e">
        <f>#N/A</f>
        <v>#N/A</v>
      </c>
      <c r="H212" s="97" t="e">
        <f>#N/A</f>
        <v>#N/A</v>
      </c>
      <c r="I212" s="97" t="e">
        <f>#N/A</f>
        <v>#N/A</v>
      </c>
      <c r="J212" s="195" t="e">
        <f>#N/A</f>
        <v>#N/A</v>
      </c>
      <c r="K212" s="97" t="e">
        <f>K210+K183+K167+K127</f>
        <v>#N/A</v>
      </c>
      <c r="L212" s="195" t="e">
        <f>#N/A</f>
        <v>#N/A</v>
      </c>
      <c r="M212" s="139">
        <f>M210+M127+M170+M167</f>
        <v>190</v>
      </c>
      <c r="N212" s="166"/>
      <c r="O212" s="185"/>
      <c r="P212" s="268" t="e">
        <f>SUM(P125:P210)</f>
        <v>#N/A</v>
      </c>
      <c r="Q212" s="268" t="e">
        <f>SUM(Q125:Q210)</f>
        <v>#N/A</v>
      </c>
      <c r="R212" s="113"/>
      <c r="S212" s="105"/>
      <c r="T212" s="105"/>
      <c r="U212" s="105"/>
      <c r="V212" s="105"/>
    </row>
    <row r="213" spans="1:22" ht="15.75" customHeight="1">
      <c r="A213" s="131"/>
      <c r="B213" s="132"/>
      <c r="C213" s="200"/>
      <c r="D213" s="200"/>
      <c r="E213" s="131"/>
      <c r="F213" s="131"/>
      <c r="G213" s="131"/>
      <c r="H213" s="131"/>
      <c r="I213" s="105"/>
      <c r="J213" s="105"/>
      <c r="K213" s="201"/>
      <c r="L213" s="201"/>
      <c r="M213" s="199"/>
      <c r="N213" s="113"/>
      <c r="O213" s="207"/>
      <c r="P213" s="113"/>
      <c r="Q213" s="113"/>
      <c r="R213" s="113"/>
      <c r="S213" s="105"/>
      <c r="T213" s="105"/>
      <c r="U213" s="105"/>
      <c r="V213" s="105"/>
    </row>
    <row r="214" spans="1:22" ht="15">
      <c r="A214" s="741"/>
      <c r="B214" s="741"/>
      <c r="C214" s="198"/>
      <c r="D214" s="198"/>
      <c r="E214" s="202"/>
      <c r="F214" s="202"/>
      <c r="G214" s="131"/>
      <c r="H214" s="131"/>
      <c r="I214" s="105"/>
      <c r="J214" s="105"/>
      <c r="K214" s="201"/>
      <c r="L214" s="201"/>
      <c r="M214" s="199"/>
      <c r="N214" s="113"/>
      <c r="O214" s="207"/>
      <c r="P214" s="113"/>
      <c r="Q214" s="113"/>
      <c r="R214" s="113"/>
      <c r="S214" s="105"/>
      <c r="T214" s="105"/>
      <c r="U214" s="105"/>
      <c r="V214" s="105"/>
    </row>
    <row r="215" spans="1:22" ht="15">
      <c r="A215" s="131"/>
      <c r="B215" s="132"/>
      <c r="C215" s="772"/>
      <c r="D215" s="203"/>
      <c r="E215" s="131"/>
      <c r="F215" s="131"/>
      <c r="G215" s="131"/>
      <c r="H215" s="131"/>
      <c r="I215" s="204" t="s">
        <v>17</v>
      </c>
      <c r="J215" s="105"/>
      <c r="K215" s="201" t="s">
        <v>138</v>
      </c>
      <c r="L215" s="201"/>
      <c r="M215" s="746" t="s">
        <v>456</v>
      </c>
      <c r="N215" s="746"/>
      <c r="O215" s="746"/>
      <c r="P215" s="746"/>
      <c r="Q215" s="746"/>
      <c r="R215" s="113"/>
      <c r="S215" s="105"/>
      <c r="T215" s="105"/>
      <c r="U215" s="105"/>
      <c r="V215" s="105"/>
    </row>
    <row r="216" spans="1:22" ht="15">
      <c r="A216" s="131"/>
      <c r="B216" s="132"/>
      <c r="C216" s="772"/>
      <c r="D216" s="203"/>
      <c r="E216" s="131"/>
      <c r="F216" s="131"/>
      <c r="G216" s="131"/>
      <c r="H216" s="131"/>
      <c r="I216" s="205"/>
      <c r="J216" s="105"/>
      <c r="K216" s="201" t="s">
        <v>135</v>
      </c>
      <c r="L216" s="201"/>
      <c r="M216" s="746" t="s">
        <v>457</v>
      </c>
      <c r="N216" s="746"/>
      <c r="O216" s="746"/>
      <c r="P216" s="746"/>
      <c r="Q216" s="746"/>
      <c r="R216" s="113"/>
      <c r="S216" s="105"/>
      <c r="T216" s="105"/>
      <c r="U216" s="105"/>
      <c r="V216" s="105"/>
    </row>
    <row r="217" spans="1:22" ht="12">
      <c r="A217" s="131"/>
      <c r="B217" s="132"/>
      <c r="C217" s="772"/>
      <c r="D217" s="203"/>
      <c r="E217" s="131"/>
      <c r="F217" s="131"/>
      <c r="G217" s="131"/>
      <c r="H217" s="131"/>
      <c r="I217" s="95"/>
      <c r="K217" s="95"/>
      <c r="P217" s="113"/>
      <c r="Q217" s="113"/>
      <c r="R217" s="113"/>
      <c r="S217" s="105"/>
      <c r="T217" s="105"/>
      <c r="U217" s="105"/>
      <c r="V217" s="105"/>
    </row>
    <row r="218" spans="1:22" ht="12">
      <c r="A218" s="131"/>
      <c r="B218" s="132"/>
      <c r="C218" s="772"/>
      <c r="D218" s="203"/>
      <c r="E218" s="131"/>
      <c r="F218" s="131"/>
      <c r="G218" s="131"/>
      <c r="H218" s="131"/>
      <c r="I218" s="105"/>
      <c r="J218" s="105"/>
      <c r="K218" s="201"/>
      <c r="L218" s="201"/>
      <c r="M218" s="199"/>
      <c r="N218" s="113"/>
      <c r="O218" s="207"/>
      <c r="P218" s="113"/>
      <c r="Q218" s="113"/>
      <c r="R218" s="113"/>
      <c r="S218" s="105"/>
      <c r="T218" s="105"/>
      <c r="U218" s="105"/>
      <c r="V218" s="105"/>
    </row>
    <row r="219" spans="1:22" ht="12">
      <c r="A219" s="105"/>
      <c r="B219" s="105"/>
      <c r="C219" s="95"/>
      <c r="D219" s="95"/>
      <c r="E219" s="95"/>
      <c r="F219" s="95"/>
      <c r="G219" s="95"/>
      <c r="H219" s="95"/>
      <c r="I219" s="167" t="s">
        <v>480</v>
      </c>
      <c r="J219" s="167"/>
      <c r="K219" s="206"/>
      <c r="L219" s="206"/>
      <c r="M219" s="187"/>
      <c r="N219" s="167"/>
      <c r="O219" s="207"/>
      <c r="P219" s="113"/>
      <c r="Q219" s="113"/>
      <c r="R219" s="113"/>
      <c r="S219" s="105"/>
      <c r="T219" s="105"/>
      <c r="U219" s="105"/>
      <c r="V219" s="105"/>
    </row>
    <row r="220" spans="1:22" ht="12">
      <c r="A220" s="208"/>
      <c r="C220" s="95"/>
      <c r="D220" s="95"/>
      <c r="E220" s="95"/>
      <c r="F220" s="95"/>
      <c r="G220" s="95"/>
      <c r="H220" s="95"/>
      <c r="I220" s="105"/>
      <c r="J220" s="105"/>
      <c r="K220" s="201"/>
      <c r="L220" s="201"/>
      <c r="M220" s="106"/>
      <c r="N220" s="113"/>
      <c r="O220" s="207"/>
      <c r="P220" s="113"/>
      <c r="Q220" s="113"/>
      <c r="R220" s="113"/>
      <c r="S220" s="105"/>
      <c r="T220" s="105"/>
      <c r="U220" s="105"/>
      <c r="V220" s="105"/>
    </row>
    <row r="221" spans="2:22" ht="15" customHeight="1">
      <c r="B221" s="740" t="s">
        <v>458</v>
      </c>
      <c r="C221" s="795" t="s">
        <v>87</v>
      </c>
      <c r="D221" s="796"/>
      <c r="E221" s="795" t="s">
        <v>88</v>
      </c>
      <c r="F221" s="796"/>
      <c r="G221" s="795" t="s">
        <v>89</v>
      </c>
      <c r="H221" s="796"/>
      <c r="I221" s="795" t="s">
        <v>90</v>
      </c>
      <c r="J221" s="796"/>
      <c r="K221" s="744" t="s">
        <v>17</v>
      </c>
      <c r="L221" s="744"/>
      <c r="M221" s="744" t="s">
        <v>134</v>
      </c>
      <c r="N221" s="744"/>
      <c r="O221" s="207"/>
      <c r="P221" s="113"/>
      <c r="Q221" s="113"/>
      <c r="R221" s="113"/>
      <c r="S221" s="105"/>
      <c r="T221" s="105"/>
      <c r="U221" s="105"/>
      <c r="V221" s="105"/>
    </row>
    <row r="222" spans="2:22" ht="15" customHeight="1">
      <c r="B222" s="740"/>
      <c r="C222" s="210" t="e">
        <f>C5+SUM(C15:C17)+C34+C46+C70+C122+C212+C55+C6+C61</f>
        <v>#N/A</v>
      </c>
      <c r="D222" s="209"/>
      <c r="E222" s="210" t="e">
        <f>E5+E7+E15+E16+E17+E34+E46+E70+E122+G122+E212+SUM(E58:E60)+E55</f>
        <v>#N/A</v>
      </c>
      <c r="F222" s="209"/>
      <c r="G222" s="210" t="e">
        <f>G10+G11+G34+G46+G70+I122+G212+SUM(G58:G60)+G55</f>
        <v>#N/A</v>
      </c>
      <c r="H222" s="209"/>
      <c r="I222" s="209" t="e">
        <f>I10+I11+I34+I46+I70+K122+I212+I55</f>
        <v>#N/A</v>
      </c>
      <c r="J222" s="209"/>
      <c r="K222" s="209" t="e">
        <f>K212+M122+K70+K61+K55+K46+K34+K11+K10</f>
        <v>#N/A</v>
      </c>
      <c r="L222" s="209" t="e">
        <f>L10+L11+L34+L46+L70+N122+L212</f>
        <v>#N/A</v>
      </c>
      <c r="M222" s="209" t="e">
        <f>M212+O122+M34+M55</f>
        <v>#N/A</v>
      </c>
      <c r="N222" s="113"/>
      <c r="O222" s="207"/>
      <c r="P222" s="113"/>
      <c r="Q222" s="113"/>
      <c r="R222" s="113"/>
      <c r="S222" s="105"/>
      <c r="T222" s="105"/>
      <c r="U222" s="105"/>
      <c r="V222" s="105"/>
    </row>
    <row r="223" spans="2:22" ht="15" customHeight="1" hidden="1">
      <c r="B223" s="211" t="s">
        <v>459</v>
      </c>
      <c r="C223" s="797"/>
      <c r="D223" s="798"/>
      <c r="E223" s="797"/>
      <c r="F223" s="799"/>
      <c r="G223" s="797"/>
      <c r="H223" s="799"/>
      <c r="I223" s="797"/>
      <c r="J223" s="799"/>
      <c r="K223" s="800"/>
      <c r="L223" s="796"/>
      <c r="M223" s="106"/>
      <c r="N223" s="113"/>
      <c r="O223" s="207"/>
      <c r="P223" s="113"/>
      <c r="Q223" s="113"/>
      <c r="R223" s="113"/>
      <c r="S223" s="105"/>
      <c r="T223" s="105"/>
      <c r="U223" s="105"/>
      <c r="V223" s="105"/>
    </row>
    <row r="224" spans="2:22" ht="14.25" customHeight="1" hidden="1">
      <c r="B224" s="212" t="s">
        <v>459</v>
      </c>
      <c r="C224" s="801">
        <v>0.92</v>
      </c>
      <c r="D224" s="802"/>
      <c r="E224" s="803">
        <v>0.92</v>
      </c>
      <c r="F224" s="804"/>
      <c r="G224" s="803">
        <v>0.95</v>
      </c>
      <c r="H224" s="804"/>
      <c r="I224" s="803">
        <v>0.86</v>
      </c>
      <c r="J224" s="804"/>
      <c r="K224" s="803">
        <v>0.89</v>
      </c>
      <c r="L224" s="804"/>
      <c r="M224" s="106"/>
      <c r="N224" s="113"/>
      <c r="O224" s="207"/>
      <c r="P224" s="113"/>
      <c r="Q224" s="113"/>
      <c r="R224" s="113"/>
      <c r="S224" s="105"/>
      <c r="T224" s="105"/>
      <c r="U224" s="105"/>
      <c r="V224" s="105"/>
    </row>
    <row r="225" spans="3:22" ht="24">
      <c r="C225" s="105"/>
      <c r="D225" s="105"/>
      <c r="E225" s="105"/>
      <c r="F225" s="105"/>
      <c r="G225" s="105"/>
      <c r="H225" s="105"/>
      <c r="I225" s="213" t="s">
        <v>481</v>
      </c>
      <c r="J225" s="105"/>
      <c r="K225" s="201"/>
      <c r="L225" s="201"/>
      <c r="M225" s="106"/>
      <c r="N225" s="113"/>
      <c r="O225" s="207"/>
      <c r="P225" s="113"/>
      <c r="Q225" s="113"/>
      <c r="R225" s="113"/>
      <c r="S225" s="105"/>
      <c r="T225" s="105"/>
      <c r="U225" s="105"/>
      <c r="V225" s="105"/>
    </row>
    <row r="226" spans="3:22" ht="14.25" customHeight="1">
      <c r="C226" s="105"/>
      <c r="D226" s="105"/>
      <c r="E226" s="105"/>
      <c r="F226" s="105"/>
      <c r="G226" s="105"/>
      <c r="H226" s="105"/>
      <c r="I226" s="105"/>
      <c r="J226" s="105"/>
      <c r="K226" s="201"/>
      <c r="L226" s="201"/>
      <c r="M226" s="106"/>
      <c r="N226" s="113"/>
      <c r="O226" s="207"/>
      <c r="P226" s="113"/>
      <c r="Q226" s="113"/>
      <c r="R226" s="113"/>
      <c r="S226" s="105"/>
      <c r="T226" s="105"/>
      <c r="U226" s="105"/>
      <c r="V226" s="105"/>
    </row>
    <row r="227" spans="1:22" ht="12">
      <c r="A227" s="105"/>
      <c r="B227" s="105"/>
      <c r="C227" s="105"/>
      <c r="D227" s="105"/>
      <c r="E227" s="105" t="s">
        <v>460</v>
      </c>
      <c r="F227" s="105"/>
      <c r="G227" s="105"/>
      <c r="H227" s="105"/>
      <c r="I227" s="105"/>
      <c r="J227" s="105"/>
      <c r="K227" s="106"/>
      <c r="L227" s="106"/>
      <c r="M227" s="105"/>
      <c r="N227" s="113"/>
      <c r="O227" s="207"/>
      <c r="P227" s="113"/>
      <c r="Q227" s="113"/>
      <c r="R227" s="113"/>
      <c r="S227" s="105"/>
      <c r="T227" s="105"/>
      <c r="U227" s="105"/>
      <c r="V227" s="105"/>
    </row>
    <row r="228" spans="1:13" ht="12">
      <c r="A228" s="113"/>
      <c r="B228" s="105"/>
      <c r="C228" s="105"/>
      <c r="D228" s="105"/>
      <c r="E228" s="105" t="s">
        <v>461</v>
      </c>
      <c r="F228" s="95"/>
      <c r="G228" s="95"/>
      <c r="H228" s="95"/>
      <c r="I228" s="95"/>
      <c r="J228" s="95"/>
      <c r="K228" s="95"/>
      <c r="L228" s="95"/>
      <c r="M228" s="95"/>
    </row>
    <row r="229" spans="1:13" ht="15.75" customHeight="1">
      <c r="A229" s="113"/>
      <c r="B229" s="105"/>
      <c r="C229" s="105"/>
      <c r="D229" s="105"/>
      <c r="E229" s="105" t="s">
        <v>462</v>
      </c>
      <c r="F229" s="95"/>
      <c r="G229" s="95"/>
      <c r="H229" s="95"/>
      <c r="I229" s="95"/>
      <c r="J229" s="95"/>
      <c r="K229" s="95"/>
      <c r="L229" s="95"/>
      <c r="M229" s="95"/>
    </row>
    <row r="230" spans="1:13" ht="15.75" customHeight="1">
      <c r="A230" s="113"/>
      <c r="B230" s="105"/>
      <c r="C230" s="105"/>
      <c r="D230" s="105"/>
      <c r="E230" s="105"/>
      <c r="F230" s="95"/>
      <c r="G230" s="95"/>
      <c r="H230" s="95"/>
      <c r="I230" s="95"/>
      <c r="J230" s="95"/>
      <c r="K230" s="95"/>
      <c r="L230" s="95"/>
      <c r="M230" s="95"/>
    </row>
    <row r="231" spans="1:13" ht="12">
      <c r="A231" s="113"/>
      <c r="B231" s="105"/>
      <c r="C231" s="105"/>
      <c r="D231" s="105"/>
      <c r="E231" s="105"/>
      <c r="F231" s="95"/>
      <c r="G231" s="95"/>
      <c r="H231" s="95"/>
      <c r="I231" s="95"/>
      <c r="J231" s="95"/>
      <c r="K231" s="95"/>
      <c r="L231" s="95"/>
      <c r="M231" s="95"/>
    </row>
    <row r="232" spans="1:13" ht="12">
      <c r="A232" s="105"/>
      <c r="B232" s="105"/>
      <c r="C232" s="105"/>
      <c r="D232" s="105"/>
      <c r="E232" s="105"/>
      <c r="F232" s="95"/>
      <c r="G232" s="95"/>
      <c r="H232" s="95"/>
      <c r="I232" s="95"/>
      <c r="J232" s="95"/>
      <c r="K232" s="95"/>
      <c r="L232" s="95"/>
      <c r="M232" s="95"/>
    </row>
    <row r="233" spans="1:22" ht="12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207"/>
      <c r="P233" s="105"/>
      <c r="Q233" s="105"/>
      <c r="R233" s="105"/>
      <c r="S233" s="105"/>
      <c r="T233" s="105"/>
      <c r="U233" s="105"/>
      <c r="V233" s="105"/>
    </row>
    <row r="234" spans="1:22" ht="12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207"/>
      <c r="P234" s="105"/>
      <c r="Q234" s="105"/>
      <c r="R234" s="105"/>
      <c r="S234" s="105"/>
      <c r="T234" s="105"/>
      <c r="U234" s="105"/>
      <c r="V234" s="105"/>
    </row>
    <row r="235" spans="1:22" ht="12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207"/>
      <c r="P235" s="105"/>
      <c r="Q235" s="105"/>
      <c r="R235" s="105"/>
      <c r="S235" s="105"/>
      <c r="T235" s="105"/>
      <c r="U235" s="105"/>
      <c r="V235" s="105"/>
    </row>
    <row r="236" spans="1:22" ht="12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207"/>
      <c r="P236" s="105"/>
      <c r="Q236" s="105"/>
      <c r="R236" s="105"/>
      <c r="S236" s="105"/>
      <c r="T236" s="105"/>
      <c r="U236" s="105"/>
      <c r="V236" s="105"/>
    </row>
    <row r="237" spans="1:22" ht="12">
      <c r="A237" s="105"/>
      <c r="B237" s="105"/>
      <c r="C237" s="214"/>
      <c r="D237" s="214"/>
      <c r="E237" s="214"/>
      <c r="F237" s="214"/>
      <c r="G237" s="214"/>
      <c r="H237" s="105"/>
      <c r="I237" s="105"/>
      <c r="J237" s="105"/>
      <c r="K237" s="105"/>
      <c r="L237" s="105"/>
      <c r="M237" s="105"/>
      <c r="N237" s="105"/>
      <c r="O237" s="207"/>
      <c r="P237" s="105"/>
      <c r="Q237" s="105"/>
      <c r="R237" s="105"/>
      <c r="S237" s="105"/>
      <c r="T237" s="105"/>
      <c r="U237" s="105"/>
      <c r="V237" s="105"/>
    </row>
    <row r="238" spans="1:22" ht="12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207"/>
      <c r="P238" s="105"/>
      <c r="Q238" s="105"/>
      <c r="R238" s="105"/>
      <c r="S238" s="105"/>
      <c r="T238" s="105"/>
      <c r="U238" s="105"/>
      <c r="V238" s="105"/>
    </row>
    <row r="239" spans="1:22" ht="1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207"/>
      <c r="P239" s="105"/>
      <c r="Q239" s="105"/>
      <c r="R239" s="105"/>
      <c r="S239" s="105"/>
      <c r="T239" s="105"/>
      <c r="U239" s="105"/>
      <c r="V239" s="105"/>
    </row>
    <row r="240" spans="1:22" ht="12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207"/>
      <c r="P240" s="105"/>
      <c r="Q240" s="105"/>
      <c r="R240" s="105"/>
      <c r="S240" s="105"/>
      <c r="T240" s="105"/>
      <c r="U240" s="105"/>
      <c r="V240" s="105"/>
    </row>
    <row r="241" spans="1:22" ht="12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207"/>
      <c r="P241" s="105"/>
      <c r="Q241" s="105"/>
      <c r="R241" s="105"/>
      <c r="S241" s="105"/>
      <c r="T241" s="105"/>
      <c r="U241" s="105"/>
      <c r="V241" s="105"/>
    </row>
    <row r="242" spans="1:22" ht="1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207"/>
      <c r="P242" s="105"/>
      <c r="Q242" s="105"/>
      <c r="R242" s="105"/>
      <c r="S242" s="105"/>
      <c r="T242" s="105"/>
      <c r="U242" s="105"/>
      <c r="V242" s="105"/>
    </row>
    <row r="243" spans="1:22" ht="12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207"/>
      <c r="P243" s="105"/>
      <c r="Q243" s="105"/>
      <c r="R243" s="105"/>
      <c r="S243" s="105"/>
      <c r="T243" s="105"/>
      <c r="U243" s="105"/>
      <c r="V243" s="105"/>
    </row>
    <row r="244" spans="1:22" ht="12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207"/>
      <c r="P244" s="105"/>
      <c r="Q244" s="105"/>
      <c r="R244" s="105"/>
      <c r="S244" s="105"/>
      <c r="T244" s="105"/>
      <c r="U244" s="105"/>
      <c r="V244" s="105"/>
    </row>
    <row r="245" spans="1:22" ht="12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207"/>
      <c r="P245" s="105"/>
      <c r="Q245" s="105"/>
      <c r="R245" s="105"/>
      <c r="S245" s="105"/>
      <c r="T245" s="105"/>
      <c r="U245" s="105"/>
      <c r="V245" s="105"/>
    </row>
    <row r="246" spans="1:22" ht="1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207"/>
      <c r="P246" s="105"/>
      <c r="Q246" s="105"/>
      <c r="R246" s="105"/>
      <c r="S246" s="105"/>
      <c r="T246" s="105"/>
      <c r="U246" s="105"/>
      <c r="V246" s="105"/>
    </row>
    <row r="247" spans="1:22" ht="12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207"/>
      <c r="P247" s="105"/>
      <c r="Q247" s="105"/>
      <c r="R247" s="105"/>
      <c r="S247" s="105"/>
      <c r="T247" s="105"/>
      <c r="U247" s="105"/>
      <c r="V247" s="105"/>
    </row>
    <row r="248" spans="1:22" ht="12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207"/>
      <c r="P248" s="105"/>
      <c r="Q248" s="105"/>
      <c r="R248" s="105"/>
      <c r="S248" s="105"/>
      <c r="T248" s="105"/>
      <c r="U248" s="105"/>
      <c r="V248" s="105"/>
    </row>
    <row r="249" spans="1:22" ht="12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207"/>
      <c r="P249" s="105"/>
      <c r="Q249" s="105"/>
      <c r="R249" s="105"/>
      <c r="S249" s="105"/>
      <c r="T249" s="105"/>
      <c r="U249" s="105"/>
      <c r="V249" s="105"/>
    </row>
    <row r="250" spans="1:22" ht="1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207"/>
      <c r="P250" s="105"/>
      <c r="Q250" s="105"/>
      <c r="R250" s="105"/>
      <c r="S250" s="105"/>
      <c r="T250" s="105"/>
      <c r="U250" s="105"/>
      <c r="V250" s="105"/>
    </row>
    <row r="251" spans="1:22" ht="12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207"/>
      <c r="P251" s="105"/>
      <c r="Q251" s="105"/>
      <c r="R251" s="105"/>
      <c r="S251" s="105"/>
      <c r="T251" s="105"/>
      <c r="U251" s="105"/>
      <c r="V251" s="105"/>
    </row>
    <row r="252" spans="1:22" ht="1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207"/>
      <c r="P252" s="105"/>
      <c r="Q252" s="105"/>
      <c r="R252" s="105"/>
      <c r="S252" s="105"/>
      <c r="T252" s="105"/>
      <c r="U252" s="105"/>
      <c r="V252" s="105"/>
    </row>
    <row r="253" spans="1:22" ht="1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207"/>
      <c r="P253" s="105"/>
      <c r="Q253" s="105"/>
      <c r="R253" s="105"/>
      <c r="S253" s="105"/>
      <c r="T253" s="105"/>
      <c r="U253" s="105"/>
      <c r="V253" s="105"/>
    </row>
    <row r="254" spans="1:22" ht="12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207"/>
      <c r="P254" s="105"/>
      <c r="Q254" s="105"/>
      <c r="R254" s="105"/>
      <c r="S254" s="105"/>
      <c r="T254" s="105"/>
      <c r="U254" s="105"/>
      <c r="V254" s="105"/>
    </row>
    <row r="255" spans="1:22" ht="12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207"/>
      <c r="P255" s="105"/>
      <c r="Q255" s="105"/>
      <c r="R255" s="105"/>
      <c r="S255" s="105"/>
      <c r="T255" s="105"/>
      <c r="U255" s="105"/>
      <c r="V255" s="105"/>
    </row>
    <row r="256" spans="1:22" ht="12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207"/>
      <c r="P256" s="105"/>
      <c r="Q256" s="105"/>
      <c r="R256" s="105"/>
      <c r="S256" s="105"/>
      <c r="T256" s="105"/>
      <c r="U256" s="105"/>
      <c r="V256" s="105"/>
    </row>
    <row r="257" spans="1:22" ht="12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207"/>
      <c r="P257" s="105"/>
      <c r="Q257" s="105"/>
      <c r="R257" s="105"/>
      <c r="S257" s="105"/>
      <c r="T257" s="105"/>
      <c r="U257" s="105"/>
      <c r="V257" s="105"/>
    </row>
    <row r="258" spans="1:22" ht="12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207"/>
      <c r="P258" s="105"/>
      <c r="Q258" s="105"/>
      <c r="R258" s="105"/>
      <c r="S258" s="105"/>
      <c r="T258" s="105"/>
      <c r="U258" s="105"/>
      <c r="V258" s="105"/>
    </row>
    <row r="259" spans="1:22" ht="12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207"/>
      <c r="P259" s="105"/>
      <c r="Q259" s="105"/>
      <c r="R259" s="105"/>
      <c r="S259" s="105"/>
      <c r="T259" s="105"/>
      <c r="U259" s="105"/>
      <c r="V259" s="105"/>
    </row>
    <row r="260" spans="1:22" ht="12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207"/>
      <c r="P260" s="105"/>
      <c r="Q260" s="105"/>
      <c r="R260" s="105"/>
      <c r="S260" s="105"/>
      <c r="T260" s="105"/>
      <c r="U260" s="105"/>
      <c r="V260" s="105"/>
    </row>
    <row r="261" spans="1:22" ht="12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207"/>
      <c r="P261" s="105"/>
      <c r="Q261" s="105"/>
      <c r="R261" s="105"/>
      <c r="S261" s="105"/>
      <c r="T261" s="105"/>
      <c r="U261" s="105"/>
      <c r="V261" s="105"/>
    </row>
    <row r="262" spans="1:22" ht="1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207"/>
      <c r="P262" s="105"/>
      <c r="Q262" s="105"/>
      <c r="R262" s="105"/>
      <c r="S262" s="105"/>
      <c r="T262" s="105"/>
      <c r="U262" s="105"/>
      <c r="V262" s="105"/>
    </row>
    <row r="263" spans="1:22" ht="12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207"/>
      <c r="P263" s="105"/>
      <c r="Q263" s="105"/>
      <c r="R263" s="105"/>
      <c r="S263" s="105"/>
      <c r="T263" s="105"/>
      <c r="U263" s="105"/>
      <c r="V263" s="105"/>
    </row>
    <row r="264" spans="1:22" ht="12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207"/>
      <c r="P264" s="105"/>
      <c r="Q264" s="105"/>
      <c r="R264" s="105"/>
      <c r="S264" s="105"/>
      <c r="T264" s="105"/>
      <c r="U264" s="105"/>
      <c r="V264" s="105"/>
    </row>
    <row r="265" spans="1:22" ht="12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207"/>
      <c r="P265" s="105"/>
      <c r="Q265" s="105"/>
      <c r="R265" s="105"/>
      <c r="S265" s="105"/>
      <c r="T265" s="105"/>
      <c r="U265" s="105"/>
      <c r="V265" s="105"/>
    </row>
    <row r="266" spans="1:22" ht="12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207"/>
      <c r="P266" s="105"/>
      <c r="Q266" s="105"/>
      <c r="R266" s="105"/>
      <c r="S266" s="105"/>
      <c r="T266" s="105"/>
      <c r="U266" s="105"/>
      <c r="V266" s="105"/>
    </row>
    <row r="267" spans="1:22" ht="12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207"/>
      <c r="P267" s="105"/>
      <c r="Q267" s="105"/>
      <c r="R267" s="105"/>
      <c r="S267" s="105"/>
      <c r="T267" s="105"/>
      <c r="U267" s="105"/>
      <c r="V267" s="105"/>
    </row>
    <row r="268" spans="1:22" ht="12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207"/>
      <c r="P268" s="105"/>
      <c r="Q268" s="105"/>
      <c r="R268" s="105"/>
      <c r="S268" s="105"/>
      <c r="T268" s="105"/>
      <c r="U268" s="105"/>
      <c r="V268" s="105"/>
    </row>
    <row r="269" spans="1:22" ht="12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207"/>
      <c r="P269" s="105"/>
      <c r="Q269" s="105"/>
      <c r="R269" s="105"/>
      <c r="S269" s="105"/>
      <c r="T269" s="105"/>
      <c r="U269" s="105"/>
      <c r="V269" s="105"/>
    </row>
    <row r="270" spans="1:22" ht="12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207"/>
      <c r="P270" s="105"/>
      <c r="Q270" s="105"/>
      <c r="R270" s="105"/>
      <c r="S270" s="105"/>
      <c r="T270" s="105"/>
      <c r="U270" s="105"/>
      <c r="V270" s="105"/>
    </row>
    <row r="271" spans="1:22" ht="12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207"/>
      <c r="P271" s="105"/>
      <c r="Q271" s="105"/>
      <c r="R271" s="105"/>
      <c r="S271" s="105"/>
      <c r="T271" s="105"/>
      <c r="U271" s="105"/>
      <c r="V271" s="105"/>
    </row>
    <row r="272" spans="1:22" ht="1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207"/>
      <c r="P272" s="105"/>
      <c r="Q272" s="105"/>
      <c r="R272" s="105"/>
      <c r="S272" s="105"/>
      <c r="T272" s="105"/>
      <c r="U272" s="105"/>
      <c r="V272" s="105"/>
    </row>
    <row r="273" spans="1:22" ht="12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207"/>
      <c r="P273" s="105"/>
      <c r="Q273" s="105"/>
      <c r="R273" s="105"/>
      <c r="S273" s="105"/>
      <c r="T273" s="105"/>
      <c r="U273" s="105"/>
      <c r="V273" s="105"/>
    </row>
    <row r="274" spans="1:22" ht="12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207"/>
      <c r="P274" s="105"/>
      <c r="Q274" s="105"/>
      <c r="R274" s="105"/>
      <c r="S274" s="105"/>
      <c r="T274" s="105"/>
      <c r="U274" s="105"/>
      <c r="V274" s="105"/>
    </row>
    <row r="275" spans="1:22" ht="12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207"/>
      <c r="P275" s="105"/>
      <c r="Q275" s="105"/>
      <c r="R275" s="105"/>
      <c r="S275" s="105"/>
      <c r="T275" s="105"/>
      <c r="U275" s="105"/>
      <c r="V275" s="105"/>
    </row>
    <row r="276" spans="1:22" ht="12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207"/>
      <c r="P276" s="105"/>
      <c r="Q276" s="105"/>
      <c r="R276" s="105"/>
      <c r="S276" s="105"/>
      <c r="T276" s="105"/>
      <c r="U276" s="105"/>
      <c r="V276" s="105"/>
    </row>
    <row r="277" spans="1:22" ht="12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207"/>
      <c r="P277" s="105"/>
      <c r="Q277" s="105"/>
      <c r="R277" s="105"/>
      <c r="S277" s="105"/>
      <c r="T277" s="105"/>
      <c r="U277" s="105"/>
      <c r="V277" s="105"/>
    </row>
    <row r="278" spans="1:22" ht="12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207"/>
      <c r="P278" s="105"/>
      <c r="Q278" s="105"/>
      <c r="R278" s="105"/>
      <c r="S278" s="105"/>
      <c r="T278" s="105"/>
      <c r="U278" s="105"/>
      <c r="V278" s="105"/>
    </row>
    <row r="279" spans="1:22" ht="12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207"/>
      <c r="P279" s="105"/>
      <c r="Q279" s="105"/>
      <c r="R279" s="105"/>
      <c r="S279" s="105"/>
      <c r="T279" s="105"/>
      <c r="U279" s="105"/>
      <c r="V279" s="105"/>
    </row>
    <row r="280" spans="1:22" ht="12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207"/>
      <c r="P280" s="105"/>
      <c r="Q280" s="105"/>
      <c r="R280" s="105"/>
      <c r="S280" s="105"/>
      <c r="T280" s="105"/>
      <c r="U280" s="105"/>
      <c r="V280" s="105"/>
    </row>
    <row r="281" spans="1:22" ht="12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207"/>
      <c r="P281" s="105"/>
      <c r="Q281" s="105"/>
      <c r="R281" s="105"/>
      <c r="S281" s="105"/>
      <c r="T281" s="105"/>
      <c r="U281" s="105"/>
      <c r="V281" s="105"/>
    </row>
    <row r="282" spans="1:22" ht="1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207"/>
      <c r="P282" s="105"/>
      <c r="Q282" s="105"/>
      <c r="R282" s="105"/>
      <c r="S282" s="105"/>
      <c r="T282" s="105"/>
      <c r="U282" s="105"/>
      <c r="V282" s="105"/>
    </row>
    <row r="283" spans="1:22" ht="12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207"/>
      <c r="P283" s="105"/>
      <c r="Q283" s="105"/>
      <c r="R283" s="105"/>
      <c r="S283" s="105"/>
      <c r="T283" s="105"/>
      <c r="U283" s="105"/>
      <c r="V283" s="105"/>
    </row>
    <row r="284" spans="1:22" ht="12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207"/>
      <c r="P284" s="105"/>
      <c r="Q284" s="105"/>
      <c r="R284" s="105"/>
      <c r="S284" s="105"/>
      <c r="T284" s="105"/>
      <c r="U284" s="105"/>
      <c r="V284" s="105"/>
    </row>
    <row r="285" spans="1:22" ht="12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207"/>
      <c r="P285" s="105"/>
      <c r="Q285" s="105"/>
      <c r="R285" s="105"/>
      <c r="S285" s="105"/>
      <c r="T285" s="105"/>
      <c r="U285" s="105"/>
      <c r="V285" s="105"/>
    </row>
    <row r="286" spans="1:22" ht="12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207"/>
      <c r="P286" s="105"/>
      <c r="Q286" s="105"/>
      <c r="R286" s="105"/>
      <c r="S286" s="105"/>
      <c r="T286" s="105"/>
      <c r="U286" s="105"/>
      <c r="V286" s="105"/>
    </row>
    <row r="287" spans="1:22" ht="12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207"/>
      <c r="P287" s="105"/>
      <c r="Q287" s="105"/>
      <c r="R287" s="105"/>
      <c r="S287" s="105"/>
      <c r="T287" s="105"/>
      <c r="U287" s="105"/>
      <c r="V287" s="105"/>
    </row>
    <row r="288" spans="1:22" ht="12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207"/>
      <c r="P288" s="105"/>
      <c r="Q288" s="105"/>
      <c r="R288" s="105"/>
      <c r="S288" s="105"/>
      <c r="T288" s="105"/>
      <c r="U288" s="105"/>
      <c r="V288" s="105"/>
    </row>
    <row r="289" spans="1:22" ht="12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207"/>
      <c r="P289" s="105"/>
      <c r="Q289" s="105"/>
      <c r="R289" s="105"/>
      <c r="S289" s="105"/>
      <c r="T289" s="105"/>
      <c r="U289" s="105"/>
      <c r="V289" s="105"/>
    </row>
    <row r="290" spans="1:22" ht="12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207"/>
      <c r="P290" s="105"/>
      <c r="Q290" s="105"/>
      <c r="R290" s="105"/>
      <c r="S290" s="105"/>
      <c r="T290" s="105"/>
      <c r="U290" s="105"/>
      <c r="V290" s="105"/>
    </row>
    <row r="291" spans="1:22" ht="12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207"/>
      <c r="P291" s="105"/>
      <c r="Q291" s="105"/>
      <c r="R291" s="105"/>
      <c r="S291" s="105"/>
      <c r="T291" s="105"/>
      <c r="U291" s="105"/>
      <c r="V291" s="105"/>
    </row>
    <row r="292" spans="1:22" ht="1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207"/>
      <c r="P292" s="105"/>
      <c r="Q292" s="105"/>
      <c r="R292" s="105"/>
      <c r="S292" s="105"/>
      <c r="T292" s="105"/>
      <c r="U292" s="105"/>
      <c r="V292" s="105"/>
    </row>
    <row r="293" spans="1:22" ht="12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207"/>
      <c r="P293" s="105"/>
      <c r="Q293" s="105"/>
      <c r="R293" s="105"/>
      <c r="S293" s="105"/>
      <c r="T293" s="105"/>
      <c r="U293" s="105"/>
      <c r="V293" s="105"/>
    </row>
    <row r="294" spans="1:22" ht="12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207"/>
      <c r="P294" s="105"/>
      <c r="Q294" s="105"/>
      <c r="R294" s="105"/>
      <c r="S294" s="105"/>
      <c r="T294" s="105"/>
      <c r="U294" s="105"/>
      <c r="V294" s="105"/>
    </row>
    <row r="295" spans="1:22" ht="12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207"/>
      <c r="P295" s="105"/>
      <c r="Q295" s="105"/>
      <c r="R295" s="105"/>
      <c r="S295" s="105"/>
      <c r="T295" s="105"/>
      <c r="U295" s="105"/>
      <c r="V295" s="105"/>
    </row>
    <row r="296" spans="1:22" ht="12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207"/>
      <c r="P296" s="105"/>
      <c r="Q296" s="105"/>
      <c r="R296" s="105"/>
      <c r="S296" s="105"/>
      <c r="T296" s="105"/>
      <c r="U296" s="105"/>
      <c r="V296" s="105"/>
    </row>
    <row r="297" spans="1:22" ht="12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207"/>
      <c r="P297" s="105"/>
      <c r="Q297" s="105"/>
      <c r="R297" s="105"/>
      <c r="S297" s="105"/>
      <c r="T297" s="105"/>
      <c r="U297" s="105"/>
      <c r="V297" s="105"/>
    </row>
    <row r="298" spans="1:22" ht="12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207"/>
      <c r="P298" s="105"/>
      <c r="Q298" s="105"/>
      <c r="R298" s="105"/>
      <c r="S298" s="105"/>
      <c r="T298" s="105"/>
      <c r="U298" s="105"/>
      <c r="V298" s="105"/>
    </row>
    <row r="299" spans="1:22" ht="12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207"/>
      <c r="P299" s="105"/>
      <c r="Q299" s="105"/>
      <c r="R299" s="105"/>
      <c r="S299" s="105"/>
      <c r="T299" s="105"/>
      <c r="U299" s="105"/>
      <c r="V299" s="105"/>
    </row>
    <row r="300" spans="1:22" ht="12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207"/>
      <c r="P300" s="105"/>
      <c r="Q300" s="105"/>
      <c r="R300" s="105"/>
      <c r="S300" s="105"/>
      <c r="T300" s="105"/>
      <c r="U300" s="105"/>
      <c r="V300" s="105"/>
    </row>
    <row r="301" spans="1:22" ht="12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207"/>
      <c r="P301" s="105"/>
      <c r="Q301" s="105"/>
      <c r="R301" s="105"/>
      <c r="S301" s="105"/>
      <c r="T301" s="105"/>
      <c r="U301" s="105"/>
      <c r="V301" s="105"/>
    </row>
    <row r="302" spans="1:22" ht="1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207"/>
      <c r="P302" s="105"/>
      <c r="Q302" s="105"/>
      <c r="R302" s="105"/>
      <c r="S302" s="105"/>
      <c r="T302" s="105"/>
      <c r="U302" s="105"/>
      <c r="V302" s="105"/>
    </row>
    <row r="303" spans="1:22" ht="12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207"/>
      <c r="P303" s="105"/>
      <c r="Q303" s="105"/>
      <c r="R303" s="105"/>
      <c r="S303" s="105"/>
      <c r="T303" s="105"/>
      <c r="U303" s="105"/>
      <c r="V303" s="105"/>
    </row>
    <row r="304" spans="1:22" ht="12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207"/>
      <c r="P304" s="105"/>
      <c r="Q304" s="105"/>
      <c r="R304" s="105"/>
      <c r="S304" s="105"/>
      <c r="T304" s="105"/>
      <c r="U304" s="105"/>
      <c r="V304" s="105"/>
    </row>
    <row r="305" spans="1:22" ht="12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207"/>
      <c r="P305" s="105"/>
      <c r="Q305" s="105"/>
      <c r="R305" s="105"/>
      <c r="S305" s="105"/>
      <c r="T305" s="105"/>
      <c r="U305" s="105"/>
      <c r="V305" s="105"/>
    </row>
    <row r="306" spans="1:22" ht="12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207"/>
      <c r="P306" s="105"/>
      <c r="Q306" s="105"/>
      <c r="R306" s="105"/>
      <c r="S306" s="105"/>
      <c r="T306" s="105"/>
      <c r="U306" s="105"/>
      <c r="V306" s="105"/>
    </row>
    <row r="307" spans="1:22" ht="12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207"/>
      <c r="P307" s="105"/>
      <c r="Q307" s="105"/>
      <c r="R307" s="105"/>
      <c r="S307" s="105"/>
      <c r="T307" s="105"/>
      <c r="U307" s="105"/>
      <c r="V307" s="105"/>
    </row>
    <row r="308" spans="1:22" ht="12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207"/>
      <c r="P308" s="105"/>
      <c r="Q308" s="105"/>
      <c r="R308" s="105"/>
      <c r="S308" s="105"/>
      <c r="T308" s="105"/>
      <c r="U308" s="105"/>
      <c r="V308" s="105"/>
    </row>
    <row r="309" spans="1:22" ht="12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207"/>
      <c r="P309" s="105"/>
      <c r="Q309" s="105"/>
      <c r="R309" s="105"/>
      <c r="S309" s="105"/>
      <c r="T309" s="105"/>
      <c r="U309" s="105"/>
      <c r="V309" s="105"/>
    </row>
    <row r="310" spans="1:22" ht="12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207"/>
      <c r="P310" s="105"/>
      <c r="Q310" s="105"/>
      <c r="R310" s="105"/>
      <c r="S310" s="105"/>
      <c r="T310" s="105"/>
      <c r="U310" s="105"/>
      <c r="V310" s="105"/>
    </row>
    <row r="311" spans="1:22" ht="12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207"/>
      <c r="P311" s="105"/>
      <c r="Q311" s="105"/>
      <c r="R311" s="105"/>
      <c r="S311" s="105"/>
      <c r="T311" s="105"/>
      <c r="U311" s="105"/>
      <c r="V311" s="105"/>
    </row>
    <row r="312" spans="1:22" ht="12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207"/>
      <c r="P312" s="105"/>
      <c r="Q312" s="105"/>
      <c r="R312" s="105"/>
      <c r="S312" s="105"/>
      <c r="T312" s="105"/>
      <c r="U312" s="105"/>
      <c r="V312" s="105"/>
    </row>
    <row r="313" spans="1:22" ht="12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207"/>
      <c r="P313" s="105"/>
      <c r="Q313" s="105"/>
      <c r="R313" s="105"/>
      <c r="S313" s="105"/>
      <c r="T313" s="105"/>
      <c r="U313" s="105"/>
      <c r="V313" s="105"/>
    </row>
    <row r="314" spans="1:22" ht="12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207"/>
      <c r="P314" s="105"/>
      <c r="Q314" s="105"/>
      <c r="R314" s="105"/>
      <c r="S314" s="105"/>
      <c r="T314" s="105"/>
      <c r="U314" s="105"/>
      <c r="V314" s="105"/>
    </row>
    <row r="315" spans="1:22" ht="12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207"/>
      <c r="P315" s="105"/>
      <c r="Q315" s="105"/>
      <c r="R315" s="105"/>
      <c r="S315" s="105"/>
      <c r="T315" s="105"/>
      <c r="U315" s="105"/>
      <c r="V315" s="105"/>
    </row>
    <row r="316" spans="1:22" ht="12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207"/>
      <c r="P316" s="105"/>
      <c r="Q316" s="105"/>
      <c r="R316" s="105"/>
      <c r="S316" s="105"/>
      <c r="T316" s="105"/>
      <c r="U316" s="105"/>
      <c r="V316" s="105"/>
    </row>
    <row r="317" spans="1:22" ht="12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207"/>
      <c r="P317" s="105"/>
      <c r="Q317" s="105"/>
      <c r="R317" s="105"/>
      <c r="S317" s="105"/>
      <c r="T317" s="105"/>
      <c r="U317" s="105"/>
      <c r="V317" s="105"/>
    </row>
    <row r="318" spans="1:22" ht="12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207"/>
      <c r="P318" s="105"/>
      <c r="Q318" s="105"/>
      <c r="R318" s="105"/>
      <c r="S318" s="105"/>
      <c r="T318" s="105"/>
      <c r="U318" s="105"/>
      <c r="V318" s="105"/>
    </row>
    <row r="319" spans="1:22" ht="12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207"/>
      <c r="P319" s="105"/>
      <c r="Q319" s="105"/>
      <c r="R319" s="105"/>
      <c r="S319" s="105"/>
      <c r="T319" s="105"/>
      <c r="U319" s="105"/>
      <c r="V319" s="105"/>
    </row>
    <row r="320" spans="1:22" ht="12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207"/>
      <c r="P320" s="105"/>
      <c r="Q320" s="105"/>
      <c r="R320" s="105"/>
      <c r="S320" s="105"/>
      <c r="T320" s="105"/>
      <c r="U320" s="105"/>
      <c r="V320" s="105"/>
    </row>
    <row r="321" spans="1:22" ht="12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207"/>
      <c r="P321" s="105"/>
      <c r="Q321" s="105"/>
      <c r="R321" s="105"/>
      <c r="S321" s="105"/>
      <c r="T321" s="105"/>
      <c r="U321" s="105"/>
      <c r="V321" s="105"/>
    </row>
    <row r="322" spans="1:22" ht="12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207"/>
      <c r="P322" s="105"/>
      <c r="Q322" s="105"/>
      <c r="R322" s="105"/>
      <c r="S322" s="105"/>
      <c r="T322" s="105"/>
      <c r="U322" s="105"/>
      <c r="V322" s="105"/>
    </row>
    <row r="323" spans="1:22" ht="12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207"/>
      <c r="P323" s="105"/>
      <c r="Q323" s="105"/>
      <c r="R323" s="105"/>
      <c r="S323" s="105"/>
      <c r="T323" s="105"/>
      <c r="U323" s="105"/>
      <c r="V323" s="105"/>
    </row>
    <row r="324" spans="1:22" ht="12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207"/>
      <c r="P324" s="105"/>
      <c r="Q324" s="105"/>
      <c r="R324" s="105"/>
      <c r="S324" s="105"/>
      <c r="T324" s="105"/>
      <c r="U324" s="105"/>
      <c r="V324" s="105"/>
    </row>
    <row r="325" spans="1:22" ht="12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207"/>
      <c r="P325" s="105"/>
      <c r="Q325" s="105"/>
      <c r="R325" s="105"/>
      <c r="S325" s="105"/>
      <c r="T325" s="105"/>
      <c r="U325" s="105"/>
      <c r="V325" s="105"/>
    </row>
    <row r="326" spans="1:22" ht="12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207"/>
      <c r="P326" s="105"/>
      <c r="Q326" s="105"/>
      <c r="R326" s="105"/>
      <c r="S326" s="105"/>
      <c r="T326" s="105"/>
      <c r="U326" s="105"/>
      <c r="V326" s="105"/>
    </row>
    <row r="327" spans="1:22" ht="12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207"/>
      <c r="P327" s="105"/>
      <c r="Q327" s="105"/>
      <c r="R327" s="105"/>
      <c r="S327" s="105"/>
      <c r="T327" s="105"/>
      <c r="U327" s="105"/>
      <c r="V327" s="105"/>
    </row>
    <row r="328" spans="1:22" ht="12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207"/>
      <c r="P328" s="105"/>
      <c r="Q328" s="105"/>
      <c r="R328" s="105"/>
      <c r="S328" s="105"/>
      <c r="T328" s="105"/>
      <c r="U328" s="105"/>
      <c r="V328" s="105"/>
    </row>
    <row r="329" spans="1:22" ht="12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207"/>
      <c r="P329" s="105"/>
      <c r="Q329" s="105"/>
      <c r="R329" s="105"/>
      <c r="S329" s="105"/>
      <c r="T329" s="105"/>
      <c r="U329" s="105"/>
      <c r="V329" s="105"/>
    </row>
    <row r="330" spans="1:22" ht="12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207"/>
      <c r="P330" s="105"/>
      <c r="Q330" s="105"/>
      <c r="R330" s="105"/>
      <c r="S330" s="105"/>
      <c r="T330" s="105"/>
      <c r="U330" s="105"/>
      <c r="V330" s="105"/>
    </row>
    <row r="331" spans="1:22" ht="12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207"/>
      <c r="P331" s="105"/>
      <c r="Q331" s="105"/>
      <c r="R331" s="105"/>
      <c r="S331" s="105"/>
      <c r="T331" s="105"/>
      <c r="U331" s="105"/>
      <c r="V331" s="105"/>
    </row>
    <row r="332" spans="1:22" ht="12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207"/>
      <c r="P332" s="105"/>
      <c r="Q332" s="105"/>
      <c r="R332" s="105"/>
      <c r="S332" s="105"/>
      <c r="T332" s="105"/>
      <c r="U332" s="105"/>
      <c r="V332" s="105"/>
    </row>
    <row r="333" spans="1:22" ht="12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207"/>
      <c r="P333" s="105"/>
      <c r="Q333" s="105"/>
      <c r="R333" s="105"/>
      <c r="S333" s="105"/>
      <c r="T333" s="105"/>
      <c r="U333" s="105"/>
      <c r="V333" s="105"/>
    </row>
    <row r="334" spans="1:22" ht="12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207"/>
      <c r="P334" s="105"/>
      <c r="Q334" s="105"/>
      <c r="R334" s="105"/>
      <c r="S334" s="105"/>
      <c r="T334" s="105"/>
      <c r="U334" s="105"/>
      <c r="V334" s="105"/>
    </row>
    <row r="335" spans="1:22" ht="12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207"/>
      <c r="P335" s="105"/>
      <c r="Q335" s="105"/>
      <c r="R335" s="105"/>
      <c r="S335" s="105"/>
      <c r="T335" s="105"/>
      <c r="U335" s="105"/>
      <c r="V335" s="105"/>
    </row>
    <row r="336" spans="1:22" ht="12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207"/>
      <c r="P336" s="105"/>
      <c r="Q336" s="105"/>
      <c r="R336" s="105"/>
      <c r="S336" s="105"/>
      <c r="T336" s="105"/>
      <c r="U336" s="105"/>
      <c r="V336" s="105"/>
    </row>
    <row r="337" spans="1:22" ht="12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207"/>
      <c r="P337" s="105"/>
      <c r="Q337" s="105"/>
      <c r="R337" s="105"/>
      <c r="S337" s="105"/>
      <c r="T337" s="105"/>
      <c r="U337" s="105"/>
      <c r="V337" s="105"/>
    </row>
    <row r="338" spans="1:22" ht="12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207"/>
      <c r="P338" s="105"/>
      <c r="Q338" s="105"/>
      <c r="R338" s="105"/>
      <c r="S338" s="105"/>
      <c r="T338" s="105"/>
      <c r="U338" s="105"/>
      <c r="V338" s="105"/>
    </row>
    <row r="339" spans="1:22" ht="12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207"/>
      <c r="P339" s="105"/>
      <c r="Q339" s="105"/>
      <c r="R339" s="105"/>
      <c r="S339" s="105"/>
      <c r="T339" s="105"/>
      <c r="U339" s="105"/>
      <c r="V339" s="105"/>
    </row>
    <row r="340" spans="1:22" ht="12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207"/>
      <c r="P340" s="105"/>
      <c r="Q340" s="105"/>
      <c r="R340" s="105"/>
      <c r="S340" s="105"/>
      <c r="T340" s="105"/>
      <c r="U340" s="105"/>
      <c r="V340" s="105"/>
    </row>
    <row r="341" spans="1:22" ht="12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207"/>
      <c r="P341" s="105"/>
      <c r="Q341" s="105"/>
      <c r="R341" s="105"/>
      <c r="S341" s="105"/>
      <c r="T341" s="105"/>
      <c r="U341" s="105"/>
      <c r="V341" s="105"/>
    </row>
    <row r="342" spans="1:22" ht="12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207"/>
      <c r="P342" s="105"/>
      <c r="Q342" s="105"/>
      <c r="R342" s="105"/>
      <c r="S342" s="105"/>
      <c r="T342" s="105"/>
      <c r="U342" s="105"/>
      <c r="V342" s="105"/>
    </row>
    <row r="343" spans="1:22" ht="12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207"/>
      <c r="P343" s="105"/>
      <c r="Q343" s="105"/>
      <c r="R343" s="105"/>
      <c r="S343" s="105"/>
      <c r="T343" s="105"/>
      <c r="U343" s="105"/>
      <c r="V343" s="105"/>
    </row>
    <row r="344" spans="1:22" ht="12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207"/>
      <c r="P344" s="105"/>
      <c r="Q344" s="105"/>
      <c r="R344" s="105"/>
      <c r="S344" s="105"/>
      <c r="T344" s="105"/>
      <c r="U344" s="105"/>
      <c r="V344" s="105"/>
    </row>
    <row r="345" spans="1:22" ht="12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207"/>
      <c r="P345" s="105"/>
      <c r="Q345" s="105"/>
      <c r="R345" s="105"/>
      <c r="S345" s="105"/>
      <c r="T345" s="105"/>
      <c r="U345" s="105"/>
      <c r="V345" s="105"/>
    </row>
    <row r="346" spans="1:22" ht="12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207"/>
      <c r="P346" s="105"/>
      <c r="Q346" s="105"/>
      <c r="R346" s="105"/>
      <c r="S346" s="105"/>
      <c r="T346" s="105"/>
      <c r="U346" s="105"/>
      <c r="V346" s="105"/>
    </row>
    <row r="347" spans="1:22" ht="12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207"/>
      <c r="P347" s="105"/>
      <c r="Q347" s="105"/>
      <c r="R347" s="105"/>
      <c r="S347" s="105"/>
      <c r="T347" s="105"/>
      <c r="U347" s="105"/>
      <c r="V347" s="105"/>
    </row>
    <row r="348" spans="1:22" ht="12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207"/>
      <c r="P348" s="105"/>
      <c r="Q348" s="105"/>
      <c r="R348" s="105"/>
      <c r="S348" s="105"/>
      <c r="T348" s="105"/>
      <c r="U348" s="105"/>
      <c r="V348" s="105"/>
    </row>
    <row r="349" spans="1:22" ht="12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207"/>
      <c r="P349" s="105"/>
      <c r="Q349" s="105"/>
      <c r="R349" s="105"/>
      <c r="S349" s="105"/>
      <c r="T349" s="105"/>
      <c r="U349" s="105"/>
      <c r="V349" s="105"/>
    </row>
    <row r="350" spans="1:22" ht="12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207"/>
      <c r="P350" s="105"/>
      <c r="Q350" s="105"/>
      <c r="R350" s="105"/>
      <c r="S350" s="105"/>
      <c r="T350" s="105"/>
      <c r="U350" s="105"/>
      <c r="V350" s="105"/>
    </row>
    <row r="351" spans="1:22" ht="12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207"/>
      <c r="P351" s="105"/>
      <c r="Q351" s="105"/>
      <c r="R351" s="105"/>
      <c r="S351" s="105"/>
      <c r="T351" s="105"/>
      <c r="U351" s="105"/>
      <c r="V351" s="105"/>
    </row>
    <row r="352" ht="12">
      <c r="O352" s="206"/>
    </row>
    <row r="353" ht="12">
      <c r="O353" s="206"/>
    </row>
    <row r="354" ht="12">
      <c r="O354" s="206"/>
    </row>
    <row r="355" ht="12">
      <c r="O355" s="206"/>
    </row>
    <row r="356" ht="12">
      <c r="O356" s="206"/>
    </row>
    <row r="357" ht="12">
      <c r="O357" s="206"/>
    </row>
    <row r="358" ht="12">
      <c r="O358" s="206"/>
    </row>
    <row r="359" ht="12">
      <c r="O359" s="206"/>
    </row>
    <row r="360" ht="12">
      <c r="O360" s="206"/>
    </row>
    <row r="361" ht="12">
      <c r="O361" s="206"/>
    </row>
    <row r="362" ht="12">
      <c r="O362" s="206"/>
    </row>
    <row r="363" ht="12">
      <c r="O363" s="206"/>
    </row>
    <row r="364" ht="12">
      <c r="O364" s="206"/>
    </row>
    <row r="365" ht="12">
      <c r="O365" s="206"/>
    </row>
    <row r="366" ht="12">
      <c r="O366" s="206"/>
    </row>
    <row r="367" ht="12">
      <c r="O367" s="206"/>
    </row>
    <row r="368" ht="12">
      <c r="O368" s="206"/>
    </row>
    <row r="369" ht="12">
      <c r="O369" s="206"/>
    </row>
    <row r="370" ht="12">
      <c r="O370" s="206"/>
    </row>
    <row r="371" ht="12">
      <c r="O371" s="206"/>
    </row>
    <row r="372" ht="12">
      <c r="O372" s="206"/>
    </row>
    <row r="373" ht="12">
      <c r="O373" s="206"/>
    </row>
    <row r="374" ht="12">
      <c r="O374" s="206"/>
    </row>
    <row r="375" ht="12">
      <c r="O375" s="206"/>
    </row>
    <row r="376" ht="12">
      <c r="O376" s="206"/>
    </row>
    <row r="377" ht="12">
      <c r="O377" s="206"/>
    </row>
    <row r="378" ht="12">
      <c r="O378" s="206"/>
    </row>
    <row r="379" ht="12">
      <c r="O379" s="206"/>
    </row>
    <row r="380" ht="12">
      <c r="O380" s="206"/>
    </row>
    <row r="381" ht="12">
      <c r="O381" s="206"/>
    </row>
    <row r="382" ht="12">
      <c r="O382" s="206"/>
    </row>
    <row r="383" ht="12">
      <c r="O383" s="206"/>
    </row>
    <row r="384" ht="12">
      <c r="O384" s="206"/>
    </row>
    <row r="385" ht="12">
      <c r="O385" s="206"/>
    </row>
    <row r="386" ht="12">
      <c r="O386" s="206"/>
    </row>
    <row r="387" ht="12">
      <c r="O387" s="206"/>
    </row>
    <row r="388" ht="12">
      <c r="O388" s="206"/>
    </row>
    <row r="389" ht="12">
      <c r="O389" s="206"/>
    </row>
    <row r="390" ht="12">
      <c r="O390" s="206"/>
    </row>
    <row r="391" ht="12">
      <c r="O391" s="206"/>
    </row>
    <row r="392" ht="12">
      <c r="O392" s="206"/>
    </row>
    <row r="393" ht="12">
      <c r="O393" s="206"/>
    </row>
    <row r="394" ht="12">
      <c r="O394" s="206"/>
    </row>
    <row r="395" ht="12">
      <c r="O395" s="206"/>
    </row>
    <row r="396" ht="12">
      <c r="O396" s="206"/>
    </row>
    <row r="397" ht="12">
      <c r="O397" s="206"/>
    </row>
    <row r="398" ht="12">
      <c r="O398" s="206"/>
    </row>
    <row r="399" ht="12">
      <c r="O399" s="206"/>
    </row>
    <row r="400" ht="12">
      <c r="O400" s="206"/>
    </row>
    <row r="401" ht="12">
      <c r="O401" s="206"/>
    </row>
    <row r="402" ht="12">
      <c r="O402" s="206"/>
    </row>
    <row r="403" ht="12">
      <c r="O403" s="206"/>
    </row>
    <row r="404" ht="12">
      <c r="O404" s="206"/>
    </row>
    <row r="405" ht="12">
      <c r="O405" s="206"/>
    </row>
    <row r="406" ht="12">
      <c r="O406" s="206"/>
    </row>
    <row r="407" ht="12">
      <c r="O407" s="206"/>
    </row>
    <row r="408" ht="12">
      <c r="O408" s="206"/>
    </row>
    <row r="409" ht="12">
      <c r="O409" s="206"/>
    </row>
    <row r="410" ht="12">
      <c r="O410" s="206"/>
    </row>
    <row r="411" ht="12">
      <c r="O411" s="206"/>
    </row>
    <row r="412" ht="12">
      <c r="O412" s="206"/>
    </row>
    <row r="413" ht="12">
      <c r="O413" s="206"/>
    </row>
  </sheetData>
  <sheetProtection/>
  <mergeCells count="228">
    <mergeCell ref="C45:D45"/>
    <mergeCell ref="M36:N36"/>
    <mergeCell ref="M37:N37"/>
    <mergeCell ref="C130:C152"/>
    <mergeCell ref="E130:E152"/>
    <mergeCell ref="G130:G152"/>
    <mergeCell ref="K129:L129"/>
    <mergeCell ref="M72:N72"/>
    <mergeCell ref="C43:D43"/>
    <mergeCell ref="C108:D108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M23:N23"/>
    <mergeCell ref="C24:D24"/>
    <mergeCell ref="E24:F24"/>
    <mergeCell ref="G24:H24"/>
    <mergeCell ref="I24:J24"/>
    <mergeCell ref="K24:L24"/>
    <mergeCell ref="M24:N24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C224:D224"/>
    <mergeCell ref="E224:F224"/>
    <mergeCell ref="G224:H224"/>
    <mergeCell ref="I224:J224"/>
    <mergeCell ref="K224:L224"/>
    <mergeCell ref="C21:D21"/>
    <mergeCell ref="E21:F21"/>
    <mergeCell ref="G21:H21"/>
    <mergeCell ref="I21:J21"/>
    <mergeCell ref="K21:L21"/>
    <mergeCell ref="M221:N221"/>
    <mergeCell ref="C223:D223"/>
    <mergeCell ref="E223:F223"/>
    <mergeCell ref="G223:H223"/>
    <mergeCell ref="I223:J223"/>
    <mergeCell ref="K223:L223"/>
    <mergeCell ref="B221:B222"/>
    <mergeCell ref="C221:D221"/>
    <mergeCell ref="E221:F221"/>
    <mergeCell ref="G221:H221"/>
    <mergeCell ref="I221:J221"/>
    <mergeCell ref="K221:L221"/>
    <mergeCell ref="M170:M182"/>
    <mergeCell ref="A184:B184"/>
    <mergeCell ref="A214:B214"/>
    <mergeCell ref="C215:C218"/>
    <mergeCell ref="M215:Q215"/>
    <mergeCell ref="M216:Q216"/>
    <mergeCell ref="A169:B169"/>
    <mergeCell ref="C169:D169"/>
    <mergeCell ref="E169:F169"/>
    <mergeCell ref="G169:H169"/>
    <mergeCell ref="I169:J169"/>
    <mergeCell ref="K169:L169"/>
    <mergeCell ref="A129:B129"/>
    <mergeCell ref="C129:D129"/>
    <mergeCell ref="E129:F129"/>
    <mergeCell ref="G129:H129"/>
    <mergeCell ref="I129:J129"/>
    <mergeCell ref="I154:I166"/>
    <mergeCell ref="C154:C166"/>
    <mergeCell ref="A108:B108"/>
    <mergeCell ref="A124:B124"/>
    <mergeCell ref="C124:D124"/>
    <mergeCell ref="E124:F124"/>
    <mergeCell ref="G124:H124"/>
    <mergeCell ref="E108:F108"/>
    <mergeCell ref="G108:H108"/>
    <mergeCell ref="A72:B72"/>
    <mergeCell ref="C72:D72"/>
    <mergeCell ref="E72:F72"/>
    <mergeCell ref="G72:H72"/>
    <mergeCell ref="I72:J72"/>
    <mergeCell ref="K72:L72"/>
    <mergeCell ref="A63:B63"/>
    <mergeCell ref="C63:D63"/>
    <mergeCell ref="E63:F63"/>
    <mergeCell ref="G63:H63"/>
    <mergeCell ref="I63:J63"/>
    <mergeCell ref="K63:L63"/>
    <mergeCell ref="A57:B57"/>
    <mergeCell ref="C57:D57"/>
    <mergeCell ref="E57:F57"/>
    <mergeCell ref="G57:H57"/>
    <mergeCell ref="I57:J57"/>
    <mergeCell ref="K57:L57"/>
    <mergeCell ref="A48:B48"/>
    <mergeCell ref="C48:D48"/>
    <mergeCell ref="E48:F48"/>
    <mergeCell ref="G48:H48"/>
    <mergeCell ref="I48:J48"/>
    <mergeCell ref="K48:L48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K20:L20"/>
    <mergeCell ref="M20:N20"/>
    <mergeCell ref="A36:B36"/>
    <mergeCell ref="C36:D36"/>
    <mergeCell ref="E36:F36"/>
    <mergeCell ref="G36:H36"/>
    <mergeCell ref="I36:J36"/>
    <mergeCell ref="K36:L36"/>
    <mergeCell ref="M21:N21"/>
    <mergeCell ref="C22:D22"/>
    <mergeCell ref="I9:J9"/>
    <mergeCell ref="K9:L9"/>
    <mergeCell ref="A14:B14"/>
    <mergeCell ref="C14:D14"/>
    <mergeCell ref="E14:F14"/>
    <mergeCell ref="A20:B20"/>
    <mergeCell ref="C20:D20"/>
    <mergeCell ref="E20:F20"/>
    <mergeCell ref="G20:H20"/>
    <mergeCell ref="I20:J20"/>
    <mergeCell ref="B2:F2"/>
    <mergeCell ref="A4:B4"/>
    <mergeCell ref="C4:D4"/>
    <mergeCell ref="E4:F4"/>
    <mergeCell ref="A9:B9"/>
    <mergeCell ref="G9:H9"/>
    <mergeCell ref="M108:N108"/>
    <mergeCell ref="P107:T107"/>
    <mergeCell ref="P128:Q128"/>
    <mergeCell ref="P47:Q47"/>
    <mergeCell ref="G154:G166"/>
    <mergeCell ref="E154:E166"/>
    <mergeCell ref="K124:L124"/>
    <mergeCell ref="I108:J108"/>
    <mergeCell ref="K108:L108"/>
    <mergeCell ref="I124:J124"/>
  </mergeCells>
  <printOptions/>
  <pageMargins left="0.7" right="0.7" top="0.75" bottom="0.75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162"/>
  <sheetViews>
    <sheetView workbookViewId="0" topLeftCell="A16">
      <selection activeCell="H174" sqref="H174"/>
    </sheetView>
  </sheetViews>
  <sheetFormatPr defaultColWidth="11.421875" defaultRowHeight="12.75"/>
  <cols>
    <col min="2" max="2" width="8.421875" style="0" bestFit="1" customWidth="1"/>
    <col min="3" max="4" width="4.140625" style="0" bestFit="1" customWidth="1"/>
    <col min="6" max="8" width="4.140625" style="0" bestFit="1" customWidth="1"/>
    <col min="9" max="9" width="3.28125" style="0" bestFit="1" customWidth="1"/>
    <col min="10" max="10" width="3.8515625" style="0" bestFit="1" customWidth="1"/>
    <col min="11" max="11" width="3.28125" style="0" bestFit="1" customWidth="1"/>
    <col min="12" max="12" width="3.8515625" style="0" bestFit="1" customWidth="1"/>
    <col min="13" max="13" width="21.8515625" style="0" bestFit="1" customWidth="1"/>
    <col min="14" max="14" width="10.28125" style="0" bestFit="1" customWidth="1"/>
    <col min="15" max="20" width="4.140625" style="0" bestFit="1" customWidth="1"/>
    <col min="21" max="21" width="3.28125" style="0" bestFit="1" customWidth="1"/>
    <col min="22" max="22" width="3.8515625" style="0" bestFit="1" customWidth="1"/>
    <col min="23" max="23" width="3.28125" style="0" bestFit="1" customWidth="1"/>
    <col min="24" max="24" width="3.8515625" style="0" bestFit="1" customWidth="1"/>
    <col min="25" max="25" width="21.8515625" style="0" bestFit="1" customWidth="1"/>
    <col min="26" max="26" width="8.28125" style="0" bestFit="1" customWidth="1"/>
    <col min="27" max="32" width="4.140625" style="0" bestFit="1" customWidth="1"/>
    <col min="33" max="33" width="3.28125" style="0" bestFit="1" customWidth="1"/>
    <col min="34" max="34" width="3.8515625" style="0" bestFit="1" customWidth="1"/>
    <col min="35" max="35" width="3.28125" style="0" bestFit="1" customWidth="1"/>
    <col min="36" max="36" width="3.8515625" style="0" bestFit="1" customWidth="1"/>
  </cols>
  <sheetData>
    <row r="1" ht="12.75" thickBot="1"/>
    <row r="2" spans="1:37" ht="12">
      <c r="A2" s="680" t="s">
        <v>18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2"/>
      <c r="M2" s="680" t="s">
        <v>18</v>
      </c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2"/>
      <c r="Y2" s="680" t="s">
        <v>18</v>
      </c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2"/>
      <c r="AK2" s="3"/>
    </row>
    <row r="3" spans="1:37" ht="12">
      <c r="A3" s="934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6"/>
      <c r="M3" s="934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6"/>
      <c r="Y3" s="934"/>
      <c r="Z3" s="935"/>
      <c r="AA3" s="935"/>
      <c r="AB3" s="935"/>
      <c r="AC3" s="935"/>
      <c r="AD3" s="935"/>
      <c r="AE3" s="935"/>
      <c r="AF3" s="935"/>
      <c r="AG3" s="935"/>
      <c r="AH3" s="935"/>
      <c r="AI3" s="935"/>
      <c r="AJ3" s="936"/>
      <c r="AK3" s="3"/>
    </row>
    <row r="4" spans="1:38" ht="12">
      <c r="A4" s="929" t="s">
        <v>83</v>
      </c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1"/>
      <c r="M4" s="929" t="s">
        <v>84</v>
      </c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1"/>
      <c r="Y4" s="929" t="s">
        <v>85</v>
      </c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1"/>
      <c r="AK4" s="40"/>
      <c r="AL4" s="39"/>
    </row>
    <row r="5" spans="1:37" ht="12">
      <c r="A5" s="19" t="s">
        <v>99</v>
      </c>
      <c r="B5" s="32" t="s">
        <v>100</v>
      </c>
      <c r="C5" s="925" t="s">
        <v>87</v>
      </c>
      <c r="D5" s="932"/>
      <c r="E5" s="925" t="s">
        <v>88</v>
      </c>
      <c r="F5" s="926"/>
      <c r="G5" s="925" t="s">
        <v>89</v>
      </c>
      <c r="H5" s="926"/>
      <c r="I5" s="925" t="s">
        <v>90</v>
      </c>
      <c r="J5" s="926"/>
      <c r="K5" s="925" t="s">
        <v>17</v>
      </c>
      <c r="L5" s="927"/>
      <c r="M5" s="19" t="s">
        <v>99</v>
      </c>
      <c r="N5" s="32" t="s">
        <v>100</v>
      </c>
      <c r="O5" s="925" t="s">
        <v>87</v>
      </c>
      <c r="P5" s="932"/>
      <c r="Q5" s="925" t="s">
        <v>88</v>
      </c>
      <c r="R5" s="926"/>
      <c r="S5" s="925" t="s">
        <v>89</v>
      </c>
      <c r="T5" s="926"/>
      <c r="U5" s="925" t="s">
        <v>90</v>
      </c>
      <c r="V5" s="926"/>
      <c r="W5" s="925" t="s">
        <v>17</v>
      </c>
      <c r="X5" s="927"/>
      <c r="Y5" s="19" t="s">
        <v>99</v>
      </c>
      <c r="Z5" s="32" t="s">
        <v>100</v>
      </c>
      <c r="AA5" s="925" t="s">
        <v>87</v>
      </c>
      <c r="AB5" s="932"/>
      <c r="AC5" s="925" t="s">
        <v>88</v>
      </c>
      <c r="AD5" s="926"/>
      <c r="AE5" s="925" t="s">
        <v>89</v>
      </c>
      <c r="AF5" s="926"/>
      <c r="AG5" s="925" t="s">
        <v>90</v>
      </c>
      <c r="AH5" s="926"/>
      <c r="AI5" s="925" t="s">
        <v>17</v>
      </c>
      <c r="AJ5" s="927"/>
      <c r="AK5" s="4"/>
    </row>
    <row r="6" spans="1:37" ht="12">
      <c r="A6" s="672" t="s">
        <v>44</v>
      </c>
      <c r="B6" s="41" t="s">
        <v>105</v>
      </c>
      <c r="C6" s="966">
        <v>15</v>
      </c>
      <c r="D6" s="926"/>
      <c r="E6" s="966">
        <v>15</v>
      </c>
      <c r="F6" s="926"/>
      <c r="G6" s="966">
        <v>190</v>
      </c>
      <c r="H6" s="926"/>
      <c r="I6" s="966">
        <v>600</v>
      </c>
      <c r="J6" s="926"/>
      <c r="K6" s="966">
        <v>35</v>
      </c>
      <c r="L6" s="927"/>
      <c r="M6" s="672" t="s">
        <v>44</v>
      </c>
      <c r="N6" s="41" t="s">
        <v>105</v>
      </c>
      <c r="O6" s="966">
        <v>15</v>
      </c>
      <c r="P6" s="926"/>
      <c r="Q6" s="966">
        <v>15</v>
      </c>
      <c r="R6" s="926"/>
      <c r="S6" s="966">
        <v>190</v>
      </c>
      <c r="T6" s="926"/>
      <c r="U6" s="966">
        <v>600</v>
      </c>
      <c r="V6" s="926"/>
      <c r="W6" s="966">
        <v>35</v>
      </c>
      <c r="X6" s="927"/>
      <c r="Y6" s="672" t="s">
        <v>44</v>
      </c>
      <c r="Z6" s="41" t="s">
        <v>105</v>
      </c>
      <c r="AA6" s="966">
        <v>15</v>
      </c>
      <c r="AB6" s="926"/>
      <c r="AC6" s="966">
        <v>15</v>
      </c>
      <c r="AD6" s="926"/>
      <c r="AE6" s="966">
        <v>190</v>
      </c>
      <c r="AF6" s="926"/>
      <c r="AG6" s="966">
        <v>600</v>
      </c>
      <c r="AH6" s="926"/>
      <c r="AI6" s="966">
        <v>35</v>
      </c>
      <c r="AJ6" s="927"/>
      <c r="AK6" s="4"/>
    </row>
    <row r="7" spans="1:37" ht="12">
      <c r="A7" s="672"/>
      <c r="B7" s="41" t="s">
        <v>106</v>
      </c>
      <c r="C7" s="966">
        <v>170</v>
      </c>
      <c r="D7" s="926"/>
      <c r="E7" s="966">
        <v>150</v>
      </c>
      <c r="F7" s="926"/>
      <c r="G7" s="966">
        <v>130</v>
      </c>
      <c r="H7" s="926"/>
      <c r="I7" s="966">
        <v>20</v>
      </c>
      <c r="J7" s="926"/>
      <c r="K7" s="966" t="s">
        <v>19</v>
      </c>
      <c r="L7" s="927"/>
      <c r="M7" s="672"/>
      <c r="N7" s="41" t="s">
        <v>106</v>
      </c>
      <c r="O7" s="966">
        <v>170</v>
      </c>
      <c r="P7" s="926"/>
      <c r="Q7" s="966">
        <v>150</v>
      </c>
      <c r="R7" s="926"/>
      <c r="S7" s="966">
        <v>130</v>
      </c>
      <c r="T7" s="926"/>
      <c r="U7" s="966">
        <v>20</v>
      </c>
      <c r="V7" s="926"/>
      <c r="W7" s="966">
        <v>8</v>
      </c>
      <c r="X7" s="927"/>
      <c r="Y7" s="672"/>
      <c r="Z7" s="41" t="s">
        <v>106</v>
      </c>
      <c r="AA7" s="966">
        <v>170</v>
      </c>
      <c r="AB7" s="926"/>
      <c r="AC7" s="966">
        <v>160</v>
      </c>
      <c r="AD7" s="926"/>
      <c r="AE7" s="966">
        <v>140</v>
      </c>
      <c r="AF7" s="926"/>
      <c r="AG7" s="966">
        <v>20</v>
      </c>
      <c r="AH7" s="926"/>
      <c r="AI7" s="966">
        <v>8</v>
      </c>
      <c r="AJ7" s="927"/>
      <c r="AK7" s="4"/>
    </row>
    <row r="8" spans="1:37" ht="12">
      <c r="A8" s="672"/>
      <c r="B8" s="41" t="s">
        <v>13</v>
      </c>
      <c r="C8" s="966">
        <v>45</v>
      </c>
      <c r="D8" s="926"/>
      <c r="E8" s="966">
        <v>20</v>
      </c>
      <c r="F8" s="926"/>
      <c r="G8" s="966">
        <v>210</v>
      </c>
      <c r="H8" s="926"/>
      <c r="I8" s="966">
        <v>588</v>
      </c>
      <c r="J8" s="926"/>
      <c r="K8" s="1010" t="s">
        <v>28</v>
      </c>
      <c r="L8" s="1011"/>
      <c r="M8" s="672"/>
      <c r="N8" s="41" t="s">
        <v>13</v>
      </c>
      <c r="O8" s="966">
        <v>238</v>
      </c>
      <c r="P8" s="926"/>
      <c r="Q8" s="966">
        <v>174</v>
      </c>
      <c r="R8" s="926"/>
      <c r="S8" s="966">
        <v>388</v>
      </c>
      <c r="T8" s="926"/>
      <c r="U8" s="966">
        <v>746</v>
      </c>
      <c r="V8" s="926"/>
      <c r="W8" s="966" t="s">
        <v>20</v>
      </c>
      <c r="X8" s="927"/>
      <c r="Y8" s="672"/>
      <c r="Z8" s="41" t="s">
        <v>13</v>
      </c>
      <c r="AA8" s="966">
        <v>221</v>
      </c>
      <c r="AB8" s="926"/>
      <c r="AC8" s="966">
        <v>184</v>
      </c>
      <c r="AD8" s="926"/>
      <c r="AE8" s="966">
        <v>396</v>
      </c>
      <c r="AF8" s="926"/>
      <c r="AG8" s="966">
        <v>601</v>
      </c>
      <c r="AH8" s="926"/>
      <c r="AI8" s="966" t="s">
        <v>23</v>
      </c>
      <c r="AJ8" s="927"/>
      <c r="AK8" s="4"/>
    </row>
    <row r="9" spans="1:37" ht="12">
      <c r="A9" s="672"/>
      <c r="B9" s="41" t="s">
        <v>107</v>
      </c>
      <c r="C9" s="966">
        <v>286</v>
      </c>
      <c r="D9" s="926"/>
      <c r="E9" s="966">
        <v>233</v>
      </c>
      <c r="F9" s="926"/>
      <c r="G9" s="966">
        <v>221</v>
      </c>
      <c r="H9" s="926"/>
      <c r="I9" s="966"/>
      <c r="J9" s="926"/>
      <c r="K9" s="966"/>
      <c r="L9" s="927"/>
      <c r="M9" s="672"/>
      <c r="N9" s="41" t="s">
        <v>107</v>
      </c>
      <c r="O9" s="966">
        <v>270</v>
      </c>
      <c r="P9" s="926"/>
      <c r="Q9" s="966">
        <v>230</v>
      </c>
      <c r="R9" s="926"/>
      <c r="S9" s="966">
        <v>205</v>
      </c>
      <c r="T9" s="926"/>
      <c r="U9" s="966"/>
      <c r="V9" s="926"/>
      <c r="W9" s="966"/>
      <c r="X9" s="927"/>
      <c r="Y9" s="672"/>
      <c r="Z9" s="41" t="s">
        <v>107</v>
      </c>
      <c r="AA9" s="966">
        <v>309</v>
      </c>
      <c r="AB9" s="926"/>
      <c r="AC9" s="966">
        <v>253</v>
      </c>
      <c r="AD9" s="926"/>
      <c r="AE9" s="966">
        <v>207</v>
      </c>
      <c r="AF9" s="926"/>
      <c r="AG9" s="966">
        <v>165</v>
      </c>
      <c r="AH9" s="926"/>
      <c r="AI9" s="966"/>
      <c r="AJ9" s="927"/>
      <c r="AK9" s="4"/>
    </row>
    <row r="10" spans="1:37" ht="12">
      <c r="A10" s="672"/>
      <c r="B10" s="41" t="s">
        <v>16</v>
      </c>
      <c r="C10" s="966">
        <v>570</v>
      </c>
      <c r="D10" s="926"/>
      <c r="E10" s="966">
        <v>490</v>
      </c>
      <c r="F10" s="926"/>
      <c r="G10" s="966">
        <v>392</v>
      </c>
      <c r="H10" s="926"/>
      <c r="I10" s="966"/>
      <c r="J10" s="926"/>
      <c r="K10" s="966"/>
      <c r="L10" s="927"/>
      <c r="M10" s="672"/>
      <c r="N10" s="41" t="s">
        <v>16</v>
      </c>
      <c r="O10" s="966">
        <v>757</v>
      </c>
      <c r="P10" s="926"/>
      <c r="Q10" s="966">
        <v>580</v>
      </c>
      <c r="R10" s="926"/>
      <c r="S10" s="966">
        <v>498</v>
      </c>
      <c r="T10" s="926"/>
      <c r="U10" s="966"/>
      <c r="V10" s="926"/>
      <c r="W10" s="966"/>
      <c r="X10" s="927"/>
      <c r="Y10" s="672"/>
      <c r="Z10" s="41" t="s">
        <v>16</v>
      </c>
      <c r="AA10" s="966">
        <v>846</v>
      </c>
      <c r="AB10" s="926"/>
      <c r="AC10" s="966">
        <v>707</v>
      </c>
      <c r="AD10" s="926"/>
      <c r="AE10" s="966">
        <v>606</v>
      </c>
      <c r="AF10" s="926"/>
      <c r="AG10" s="966"/>
      <c r="AH10" s="926"/>
      <c r="AI10" s="966"/>
      <c r="AJ10" s="927"/>
      <c r="AK10" s="4"/>
    </row>
    <row r="11" spans="1:37" ht="12">
      <c r="A11" s="672"/>
      <c r="B11" s="20" t="s">
        <v>91</v>
      </c>
      <c r="C11" s="996">
        <f>SUM(C6:C10)</f>
        <v>1086</v>
      </c>
      <c r="D11" s="926"/>
      <c r="E11" s="996">
        <f>SUM(E6:E10)</f>
        <v>908</v>
      </c>
      <c r="F11" s="926"/>
      <c r="G11" s="996">
        <f>SUM(G6:G10)</f>
        <v>1143</v>
      </c>
      <c r="H11" s="926"/>
      <c r="I11" s="996">
        <f>SUM(I6:I10)</f>
        <v>1208</v>
      </c>
      <c r="J11" s="926"/>
      <c r="K11" s="996" t="s">
        <v>29</v>
      </c>
      <c r="L11" s="927"/>
      <c r="M11" s="672"/>
      <c r="N11" s="20" t="s">
        <v>91</v>
      </c>
      <c r="O11" s="996">
        <f>SUM(O6:O10)</f>
        <v>1450</v>
      </c>
      <c r="P11" s="926"/>
      <c r="Q11" s="996">
        <f>SUM(Q6:Q10)</f>
        <v>1149</v>
      </c>
      <c r="R11" s="926"/>
      <c r="S11" s="996">
        <f>SUM(S6:S10)</f>
        <v>1411</v>
      </c>
      <c r="T11" s="926"/>
      <c r="U11" s="996">
        <f>SUM(U6:U10)</f>
        <v>1366</v>
      </c>
      <c r="V11" s="926"/>
      <c r="W11" s="996" t="s">
        <v>21</v>
      </c>
      <c r="X11" s="927"/>
      <c r="Y11" s="672"/>
      <c r="Z11" s="20" t="s">
        <v>91</v>
      </c>
      <c r="AA11" s="996">
        <f>SUM(AA6:AA10)</f>
        <v>1561</v>
      </c>
      <c r="AB11" s="926"/>
      <c r="AC11" s="996">
        <f>SUM(AC6:AC10)</f>
        <v>1319</v>
      </c>
      <c r="AD11" s="926"/>
      <c r="AE11" s="996">
        <f>SUM(AE6:AE10)</f>
        <v>1539</v>
      </c>
      <c r="AF11" s="926"/>
      <c r="AG11" s="996">
        <f>SUM(AG6:AG10)</f>
        <v>1386</v>
      </c>
      <c r="AH11" s="926"/>
      <c r="AI11" s="996" t="s">
        <v>24</v>
      </c>
      <c r="AJ11" s="927"/>
      <c r="AK11" s="4"/>
    </row>
    <row r="12" spans="1:37" ht="12">
      <c r="A12" s="672" t="s">
        <v>71</v>
      </c>
      <c r="B12" s="15" t="s">
        <v>9</v>
      </c>
      <c r="C12" s="1007">
        <v>890</v>
      </c>
      <c r="D12" s="1007"/>
      <c r="E12" s="1007">
        <v>646</v>
      </c>
      <c r="F12" s="1007"/>
      <c r="G12" s="1007">
        <v>610</v>
      </c>
      <c r="H12" s="1007"/>
      <c r="I12" s="1007">
        <v>155</v>
      </c>
      <c r="J12" s="1007"/>
      <c r="K12" s="1007">
        <v>86</v>
      </c>
      <c r="L12" s="1008"/>
      <c r="M12" s="672" t="s">
        <v>72</v>
      </c>
      <c r="N12" s="15" t="s">
        <v>9</v>
      </c>
      <c r="O12" s="1007">
        <v>951</v>
      </c>
      <c r="P12" s="1007"/>
      <c r="Q12" s="1007">
        <v>667</v>
      </c>
      <c r="R12" s="1007"/>
      <c r="S12" s="1007">
        <v>723</v>
      </c>
      <c r="T12" s="1007"/>
      <c r="U12" s="1007">
        <v>166</v>
      </c>
      <c r="V12" s="1007"/>
      <c r="W12" s="1007">
        <v>90</v>
      </c>
      <c r="X12" s="1008"/>
      <c r="Y12" s="672" t="s">
        <v>73</v>
      </c>
      <c r="Z12" s="15" t="s">
        <v>9</v>
      </c>
      <c r="AA12" s="1007">
        <v>1041</v>
      </c>
      <c r="AB12" s="1007"/>
      <c r="AC12" s="1007">
        <v>701</v>
      </c>
      <c r="AD12" s="1007"/>
      <c r="AE12" s="1007">
        <v>778</v>
      </c>
      <c r="AF12" s="1007"/>
      <c r="AG12" s="1007">
        <v>186</v>
      </c>
      <c r="AH12" s="1007"/>
      <c r="AI12" s="1007">
        <v>88</v>
      </c>
      <c r="AJ12" s="1008"/>
      <c r="AK12" s="5"/>
    </row>
    <row r="13" spans="1:37" ht="12">
      <c r="A13" s="672"/>
      <c r="B13" s="16" t="s">
        <v>11</v>
      </c>
      <c r="C13" s="16"/>
      <c r="D13" s="16"/>
      <c r="E13" s="16"/>
      <c r="F13" s="24"/>
      <c r="G13" s="24"/>
      <c r="H13" s="16"/>
      <c r="I13" s="16"/>
      <c r="J13" s="16"/>
      <c r="K13" s="16"/>
      <c r="L13" s="55"/>
      <c r="M13" s="672"/>
      <c r="N13" s="16" t="s">
        <v>11</v>
      </c>
      <c r="O13" s="16"/>
      <c r="P13" s="16"/>
      <c r="Q13" s="16"/>
      <c r="R13" s="24"/>
      <c r="S13" s="24"/>
      <c r="T13" s="16"/>
      <c r="U13" s="16"/>
      <c r="V13" s="16"/>
      <c r="W13" s="16"/>
      <c r="X13" s="55"/>
      <c r="Y13" s="672"/>
      <c r="Z13" s="16" t="s">
        <v>11</v>
      </c>
      <c r="AA13" s="1053" t="s">
        <v>31</v>
      </c>
      <c r="AB13" s="1054"/>
      <c r="AC13" s="1054"/>
      <c r="AD13" s="1054"/>
      <c r="AE13" s="1054"/>
      <c r="AF13" s="1054"/>
      <c r="AG13" s="1054"/>
      <c r="AH13" s="1054"/>
      <c r="AI13" s="1054"/>
      <c r="AJ13" s="1055"/>
      <c r="AK13" s="2"/>
    </row>
    <row r="14" spans="1:37" ht="12">
      <c r="A14" s="672"/>
      <c r="B14" s="15" t="s">
        <v>10</v>
      </c>
      <c r="C14" s="1007"/>
      <c r="D14" s="1007"/>
      <c r="E14" s="1007">
        <v>582</v>
      </c>
      <c r="F14" s="1007"/>
      <c r="G14" s="1007"/>
      <c r="H14" s="1007"/>
      <c r="I14" s="1007"/>
      <c r="J14" s="1007"/>
      <c r="K14" s="1007" t="s">
        <v>27</v>
      </c>
      <c r="L14" s="1008"/>
      <c r="M14" s="672"/>
      <c r="N14" s="15" t="s">
        <v>10</v>
      </c>
      <c r="O14" s="1007"/>
      <c r="P14" s="1007"/>
      <c r="Q14" s="1007">
        <v>597</v>
      </c>
      <c r="R14" s="1007"/>
      <c r="S14" s="1007"/>
      <c r="T14" s="1007"/>
      <c r="U14" s="1007"/>
      <c r="V14" s="1007"/>
      <c r="W14" s="1007">
        <v>80</v>
      </c>
      <c r="X14" s="1008"/>
      <c r="Y14" s="672"/>
      <c r="Z14" s="15" t="s">
        <v>10</v>
      </c>
      <c r="AA14" s="1007"/>
      <c r="AB14" s="1007"/>
      <c r="AC14" s="1007">
        <v>596</v>
      </c>
      <c r="AD14" s="1007"/>
      <c r="AE14" s="1007"/>
      <c r="AF14" s="1007"/>
      <c r="AG14" s="1007"/>
      <c r="AH14" s="1007"/>
      <c r="AI14" s="1007">
        <v>99</v>
      </c>
      <c r="AJ14" s="1008"/>
      <c r="AK14" s="5"/>
    </row>
    <row r="15" spans="1:37" ht="12">
      <c r="A15" s="672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949"/>
      <c r="L15" s="941"/>
      <c r="M15" s="672"/>
      <c r="N15" s="16" t="s">
        <v>12</v>
      </c>
      <c r="O15" s="16"/>
      <c r="P15" s="16"/>
      <c r="Q15" s="16"/>
      <c r="R15" s="16"/>
      <c r="S15" s="16"/>
      <c r="T15" s="16"/>
      <c r="U15" s="16"/>
      <c r="V15" s="16"/>
      <c r="W15" s="905" t="s">
        <v>30</v>
      </c>
      <c r="X15" s="1009"/>
      <c r="Y15" s="672"/>
      <c r="Z15" s="16" t="s">
        <v>12</v>
      </c>
      <c r="AA15" s="16"/>
      <c r="AB15" s="16"/>
      <c r="AC15" s="16"/>
      <c r="AD15" s="16"/>
      <c r="AE15" s="16"/>
      <c r="AF15" s="16"/>
      <c r="AG15" s="16"/>
      <c r="AH15" s="16"/>
      <c r="AI15" s="905" t="s">
        <v>30</v>
      </c>
      <c r="AJ15" s="1009"/>
      <c r="AK15" s="2"/>
    </row>
    <row r="16" spans="1:37" ht="12">
      <c r="A16" s="678" t="s">
        <v>92</v>
      </c>
      <c r="B16" s="15" t="s">
        <v>93</v>
      </c>
      <c r="C16" s="865">
        <v>160</v>
      </c>
      <c r="D16" s="872"/>
      <c r="E16" s="865">
        <v>85</v>
      </c>
      <c r="F16" s="866"/>
      <c r="G16" s="865">
        <v>65</v>
      </c>
      <c r="H16" s="866"/>
      <c r="I16" s="865">
        <v>10</v>
      </c>
      <c r="J16" s="866"/>
      <c r="K16" s="865">
        <v>10</v>
      </c>
      <c r="L16" s="869"/>
      <c r="M16" s="678" t="s">
        <v>92</v>
      </c>
      <c r="N16" s="15" t="s">
        <v>93</v>
      </c>
      <c r="O16" s="865">
        <v>160</v>
      </c>
      <c r="P16" s="872"/>
      <c r="Q16" s="865">
        <v>85</v>
      </c>
      <c r="R16" s="866"/>
      <c r="S16" s="865">
        <v>65</v>
      </c>
      <c r="T16" s="866"/>
      <c r="U16" s="865">
        <v>10</v>
      </c>
      <c r="V16" s="866"/>
      <c r="W16" s="865">
        <v>10</v>
      </c>
      <c r="X16" s="869"/>
      <c r="Y16" s="678" t="s">
        <v>92</v>
      </c>
      <c r="Z16" s="15" t="s">
        <v>93</v>
      </c>
      <c r="AA16" s="865">
        <v>160</v>
      </c>
      <c r="AB16" s="872"/>
      <c r="AC16" s="865">
        <v>85</v>
      </c>
      <c r="AD16" s="866"/>
      <c r="AE16" s="865">
        <v>65</v>
      </c>
      <c r="AF16" s="866"/>
      <c r="AG16" s="865">
        <v>10</v>
      </c>
      <c r="AH16" s="866"/>
      <c r="AI16" s="865">
        <v>10</v>
      </c>
      <c r="AJ16" s="869"/>
      <c r="AK16" s="4"/>
    </row>
    <row r="17" spans="1:37" ht="12">
      <c r="A17" s="678"/>
      <c r="B17" s="16" t="s">
        <v>94</v>
      </c>
      <c r="C17" s="905">
        <v>100</v>
      </c>
      <c r="D17" s="948"/>
      <c r="E17" s="905">
        <v>100</v>
      </c>
      <c r="F17" s="949"/>
      <c r="G17" s="905">
        <v>40</v>
      </c>
      <c r="H17" s="949"/>
      <c r="I17" s="905">
        <v>10</v>
      </c>
      <c r="J17" s="949"/>
      <c r="K17" s="905" t="s">
        <v>25</v>
      </c>
      <c r="L17" s="941"/>
      <c r="M17" s="678"/>
      <c r="N17" s="16" t="s">
        <v>94</v>
      </c>
      <c r="O17" s="905">
        <v>105</v>
      </c>
      <c r="P17" s="948"/>
      <c r="Q17" s="905">
        <v>95</v>
      </c>
      <c r="R17" s="949"/>
      <c r="S17" s="905">
        <v>55</v>
      </c>
      <c r="T17" s="949"/>
      <c r="U17" s="905">
        <v>13</v>
      </c>
      <c r="V17" s="949"/>
      <c r="W17" s="905">
        <v>2</v>
      </c>
      <c r="X17" s="941"/>
      <c r="Y17" s="678"/>
      <c r="Z17" s="16" t="s">
        <v>94</v>
      </c>
      <c r="AA17" s="905">
        <v>110</v>
      </c>
      <c r="AB17" s="948"/>
      <c r="AC17" s="905">
        <v>90</v>
      </c>
      <c r="AD17" s="949"/>
      <c r="AE17" s="905">
        <v>68</v>
      </c>
      <c r="AF17" s="949"/>
      <c r="AG17" s="905">
        <v>18</v>
      </c>
      <c r="AH17" s="949"/>
      <c r="AI17" s="905">
        <v>2</v>
      </c>
      <c r="AJ17" s="941"/>
      <c r="AK17" s="4"/>
    </row>
    <row r="18" spans="1:37" ht="12">
      <c r="A18" s="678"/>
      <c r="B18" s="16" t="s">
        <v>95</v>
      </c>
      <c r="C18" s="905">
        <v>125</v>
      </c>
      <c r="D18" s="948"/>
      <c r="E18" s="905">
        <v>67</v>
      </c>
      <c r="F18" s="949"/>
      <c r="G18" s="905">
        <v>80</v>
      </c>
      <c r="H18" s="949"/>
      <c r="I18" s="905">
        <v>20</v>
      </c>
      <c r="J18" s="949"/>
      <c r="K18" s="905">
        <v>3</v>
      </c>
      <c r="L18" s="941"/>
      <c r="M18" s="678"/>
      <c r="N18" s="16" t="s">
        <v>95</v>
      </c>
      <c r="O18" s="905">
        <v>125</v>
      </c>
      <c r="P18" s="948"/>
      <c r="Q18" s="905">
        <v>67</v>
      </c>
      <c r="R18" s="949"/>
      <c r="S18" s="905">
        <v>80</v>
      </c>
      <c r="T18" s="949"/>
      <c r="U18" s="905">
        <v>20</v>
      </c>
      <c r="V18" s="949"/>
      <c r="W18" s="905">
        <v>3</v>
      </c>
      <c r="X18" s="941"/>
      <c r="Y18" s="678"/>
      <c r="Z18" s="16" t="s">
        <v>95</v>
      </c>
      <c r="AA18" s="905">
        <v>125</v>
      </c>
      <c r="AB18" s="948"/>
      <c r="AC18" s="905">
        <v>67</v>
      </c>
      <c r="AD18" s="949"/>
      <c r="AE18" s="905">
        <v>80</v>
      </c>
      <c r="AF18" s="949"/>
      <c r="AG18" s="905">
        <v>20</v>
      </c>
      <c r="AH18" s="949"/>
      <c r="AI18" s="905">
        <v>3</v>
      </c>
      <c r="AJ18" s="941"/>
      <c r="AK18" s="4"/>
    </row>
    <row r="19" spans="1:37" ht="12">
      <c r="A19" s="678"/>
      <c r="B19" s="16" t="s">
        <v>96</v>
      </c>
      <c r="C19" s="905">
        <v>19</v>
      </c>
      <c r="D19" s="948"/>
      <c r="E19" s="905">
        <v>20</v>
      </c>
      <c r="F19" s="949"/>
      <c r="G19" s="905">
        <v>8</v>
      </c>
      <c r="H19" s="949"/>
      <c r="I19" s="905">
        <v>2</v>
      </c>
      <c r="J19" s="949"/>
      <c r="K19" s="905">
        <v>1</v>
      </c>
      <c r="L19" s="941"/>
      <c r="M19" s="678"/>
      <c r="N19" s="16" t="s">
        <v>96</v>
      </c>
      <c r="O19" s="905">
        <v>19</v>
      </c>
      <c r="P19" s="948"/>
      <c r="Q19" s="905">
        <v>20</v>
      </c>
      <c r="R19" s="949"/>
      <c r="S19" s="905">
        <v>8</v>
      </c>
      <c r="T19" s="949"/>
      <c r="U19" s="905">
        <v>2</v>
      </c>
      <c r="V19" s="949"/>
      <c r="W19" s="905">
        <v>1</v>
      </c>
      <c r="X19" s="941"/>
      <c r="Y19" s="678"/>
      <c r="Z19" s="16" t="s">
        <v>96</v>
      </c>
      <c r="AA19" s="905">
        <v>19</v>
      </c>
      <c r="AB19" s="948"/>
      <c r="AC19" s="905">
        <v>20</v>
      </c>
      <c r="AD19" s="949"/>
      <c r="AE19" s="905">
        <v>8</v>
      </c>
      <c r="AF19" s="949"/>
      <c r="AG19" s="905">
        <v>2</v>
      </c>
      <c r="AH19" s="949"/>
      <c r="AI19" s="905">
        <v>1</v>
      </c>
      <c r="AJ19" s="941"/>
      <c r="AK19" s="4"/>
    </row>
    <row r="20" spans="1:37" ht="12">
      <c r="A20" s="678"/>
      <c r="B20" s="16" t="s">
        <v>97</v>
      </c>
      <c r="C20" s="905">
        <v>80</v>
      </c>
      <c r="D20" s="948"/>
      <c r="E20" s="905">
        <v>45</v>
      </c>
      <c r="F20" s="949"/>
      <c r="G20" s="905">
        <v>55</v>
      </c>
      <c r="H20" s="949"/>
      <c r="I20" s="905">
        <v>10</v>
      </c>
      <c r="J20" s="949"/>
      <c r="K20" s="905">
        <v>5</v>
      </c>
      <c r="L20" s="941"/>
      <c r="M20" s="678"/>
      <c r="N20" s="16" t="s">
        <v>97</v>
      </c>
      <c r="O20" s="905">
        <v>80</v>
      </c>
      <c r="P20" s="948"/>
      <c r="Q20" s="905">
        <v>45</v>
      </c>
      <c r="R20" s="949"/>
      <c r="S20" s="905">
        <v>58</v>
      </c>
      <c r="T20" s="949"/>
      <c r="U20" s="905">
        <v>10</v>
      </c>
      <c r="V20" s="949"/>
      <c r="W20" s="905">
        <v>5</v>
      </c>
      <c r="X20" s="941"/>
      <c r="Y20" s="678"/>
      <c r="Z20" s="16" t="s">
        <v>97</v>
      </c>
      <c r="AA20" s="905">
        <v>80</v>
      </c>
      <c r="AB20" s="948"/>
      <c r="AC20" s="905">
        <v>45</v>
      </c>
      <c r="AD20" s="949"/>
      <c r="AE20" s="905">
        <v>58</v>
      </c>
      <c r="AF20" s="949"/>
      <c r="AG20" s="905">
        <v>10</v>
      </c>
      <c r="AH20" s="949"/>
      <c r="AI20" s="905">
        <v>5</v>
      </c>
      <c r="AJ20" s="941"/>
      <c r="AK20" s="4"/>
    </row>
    <row r="21" spans="1:37" ht="12">
      <c r="A21" s="678"/>
      <c r="B21" s="16" t="s">
        <v>15</v>
      </c>
      <c r="C21" s="905">
        <v>100</v>
      </c>
      <c r="D21" s="948"/>
      <c r="E21" s="905">
        <v>40</v>
      </c>
      <c r="F21" s="949"/>
      <c r="G21" s="905">
        <v>55</v>
      </c>
      <c r="H21" s="949"/>
      <c r="I21" s="905">
        <v>10</v>
      </c>
      <c r="J21" s="949"/>
      <c r="K21" s="905">
        <v>7</v>
      </c>
      <c r="L21" s="941"/>
      <c r="M21" s="678"/>
      <c r="N21" s="16" t="s">
        <v>15</v>
      </c>
      <c r="O21" s="905">
        <v>100</v>
      </c>
      <c r="P21" s="948"/>
      <c r="Q21" s="905">
        <v>40</v>
      </c>
      <c r="R21" s="949"/>
      <c r="S21" s="905">
        <v>55</v>
      </c>
      <c r="T21" s="949"/>
      <c r="U21" s="905">
        <v>10</v>
      </c>
      <c r="V21" s="949"/>
      <c r="W21" s="905">
        <v>7</v>
      </c>
      <c r="X21" s="941"/>
      <c r="Y21" s="678"/>
      <c r="Z21" s="16" t="s">
        <v>15</v>
      </c>
      <c r="AA21" s="905">
        <v>100</v>
      </c>
      <c r="AB21" s="948"/>
      <c r="AC21" s="905">
        <v>40</v>
      </c>
      <c r="AD21" s="949"/>
      <c r="AE21" s="905">
        <v>55</v>
      </c>
      <c r="AF21" s="949"/>
      <c r="AG21" s="905">
        <v>10</v>
      </c>
      <c r="AH21" s="949"/>
      <c r="AI21" s="905">
        <v>7</v>
      </c>
      <c r="AJ21" s="941"/>
      <c r="AK21" s="4"/>
    </row>
    <row r="22" spans="1:37" ht="12">
      <c r="A22" s="678"/>
      <c r="B22" s="16" t="s">
        <v>98</v>
      </c>
      <c r="C22" s="905">
        <v>25</v>
      </c>
      <c r="D22" s="948"/>
      <c r="E22" s="905">
        <v>10</v>
      </c>
      <c r="F22" s="949"/>
      <c r="G22" s="905">
        <v>25</v>
      </c>
      <c r="H22" s="949"/>
      <c r="I22" s="905"/>
      <c r="J22" s="949"/>
      <c r="K22" s="905"/>
      <c r="L22" s="941"/>
      <c r="M22" s="678"/>
      <c r="N22" s="16" t="s">
        <v>98</v>
      </c>
      <c r="O22" s="905">
        <v>40</v>
      </c>
      <c r="P22" s="948"/>
      <c r="Q22" s="905">
        <v>12</v>
      </c>
      <c r="R22" s="949"/>
      <c r="S22" s="905">
        <v>40</v>
      </c>
      <c r="T22" s="949"/>
      <c r="U22" s="905"/>
      <c r="V22" s="949"/>
      <c r="W22" s="905"/>
      <c r="X22" s="941"/>
      <c r="Y22" s="678"/>
      <c r="Z22" s="16" t="s">
        <v>98</v>
      </c>
      <c r="AA22" s="905">
        <v>40</v>
      </c>
      <c r="AB22" s="948"/>
      <c r="AC22" s="905">
        <v>20</v>
      </c>
      <c r="AD22" s="949"/>
      <c r="AE22" s="905">
        <v>40</v>
      </c>
      <c r="AF22" s="949"/>
      <c r="AG22" s="905"/>
      <c r="AH22" s="949"/>
      <c r="AI22" s="905"/>
      <c r="AJ22" s="941"/>
      <c r="AK22" s="4"/>
    </row>
    <row r="23" spans="1:37" ht="12">
      <c r="A23" s="678"/>
      <c r="B23" s="48" t="s">
        <v>14</v>
      </c>
      <c r="C23" s="900">
        <v>75</v>
      </c>
      <c r="D23" s="990"/>
      <c r="E23" s="900">
        <v>10</v>
      </c>
      <c r="F23" s="961"/>
      <c r="G23" s="900">
        <v>20</v>
      </c>
      <c r="H23" s="961"/>
      <c r="I23" s="900"/>
      <c r="J23" s="961"/>
      <c r="K23" s="900">
        <v>5</v>
      </c>
      <c r="L23" s="986"/>
      <c r="M23" s="678"/>
      <c r="N23" s="48" t="s">
        <v>14</v>
      </c>
      <c r="O23" s="900">
        <v>75</v>
      </c>
      <c r="P23" s="990"/>
      <c r="Q23" s="900">
        <v>10</v>
      </c>
      <c r="R23" s="961"/>
      <c r="S23" s="900">
        <v>20</v>
      </c>
      <c r="T23" s="961"/>
      <c r="U23" s="900"/>
      <c r="V23" s="961"/>
      <c r="W23" s="900">
        <v>5</v>
      </c>
      <c r="X23" s="986"/>
      <c r="Y23" s="678"/>
      <c r="Z23" s="48" t="s">
        <v>14</v>
      </c>
      <c r="AA23" s="900">
        <v>75</v>
      </c>
      <c r="AB23" s="990"/>
      <c r="AC23" s="900">
        <v>10</v>
      </c>
      <c r="AD23" s="961"/>
      <c r="AE23" s="900">
        <v>20</v>
      </c>
      <c r="AF23" s="961"/>
      <c r="AG23" s="900"/>
      <c r="AH23" s="961"/>
      <c r="AI23" s="900">
        <v>5</v>
      </c>
      <c r="AJ23" s="986"/>
      <c r="AK23" s="4"/>
    </row>
    <row r="24" spans="1:37" ht="12">
      <c r="A24" s="678"/>
      <c r="B24" s="14" t="s">
        <v>91</v>
      </c>
      <c r="C24" s="885">
        <f>SUM(C16:C23)</f>
        <v>684</v>
      </c>
      <c r="D24" s="874"/>
      <c r="E24" s="885">
        <f>SUM(E16:E23)</f>
        <v>377</v>
      </c>
      <c r="F24" s="957"/>
      <c r="G24" s="885">
        <f>SUM(G16:G23)</f>
        <v>348</v>
      </c>
      <c r="H24" s="957"/>
      <c r="I24" s="885">
        <f>SUM(I16:I23)</f>
        <v>62</v>
      </c>
      <c r="J24" s="957"/>
      <c r="K24" s="885" t="s">
        <v>26</v>
      </c>
      <c r="L24" s="956"/>
      <c r="M24" s="678"/>
      <c r="N24" s="14" t="s">
        <v>91</v>
      </c>
      <c r="O24" s="885">
        <f>SUM(O16:O23)</f>
        <v>704</v>
      </c>
      <c r="P24" s="874"/>
      <c r="Q24" s="885">
        <f>SUM(Q16:Q23)</f>
        <v>374</v>
      </c>
      <c r="R24" s="957"/>
      <c r="S24" s="885">
        <f>SUM(S16:S23)</f>
        <v>381</v>
      </c>
      <c r="T24" s="957"/>
      <c r="U24" s="885">
        <f>SUM(U16:U23)</f>
        <v>65</v>
      </c>
      <c r="V24" s="957"/>
      <c r="W24" s="885">
        <v>33</v>
      </c>
      <c r="X24" s="956"/>
      <c r="Y24" s="678"/>
      <c r="Z24" s="14" t="s">
        <v>91</v>
      </c>
      <c r="AA24" s="885">
        <f>SUM(AA16:AA23)</f>
        <v>709</v>
      </c>
      <c r="AB24" s="874"/>
      <c r="AC24" s="885">
        <f>SUM(AC16:AC23)</f>
        <v>377</v>
      </c>
      <c r="AD24" s="957"/>
      <c r="AE24" s="885">
        <f>SUM(AE16:AE23)</f>
        <v>394</v>
      </c>
      <c r="AF24" s="957"/>
      <c r="AG24" s="885">
        <f>SUM(AG16:AG23)</f>
        <v>70</v>
      </c>
      <c r="AH24" s="957"/>
      <c r="AI24" s="885">
        <v>33</v>
      </c>
      <c r="AJ24" s="956"/>
      <c r="AK24" s="4"/>
    </row>
    <row r="25" spans="1:37" ht="12">
      <c r="A25" s="678" t="s">
        <v>101</v>
      </c>
      <c r="B25" s="57"/>
      <c r="C25" s="58" t="s">
        <v>109</v>
      </c>
      <c r="D25" s="11" t="s">
        <v>108</v>
      </c>
      <c r="E25" s="58" t="s">
        <v>109</v>
      </c>
      <c r="F25" s="11" t="s">
        <v>108</v>
      </c>
      <c r="G25" s="58" t="s">
        <v>109</v>
      </c>
      <c r="H25" s="11" t="s">
        <v>108</v>
      </c>
      <c r="I25" s="58" t="s">
        <v>109</v>
      </c>
      <c r="J25" s="11" t="s">
        <v>108</v>
      </c>
      <c r="K25" s="58" t="s">
        <v>109</v>
      </c>
      <c r="L25" s="37" t="s">
        <v>108</v>
      </c>
      <c r="M25" s="678" t="s">
        <v>101</v>
      </c>
      <c r="N25" s="57"/>
      <c r="O25" s="58" t="s">
        <v>109</v>
      </c>
      <c r="P25" s="11" t="s">
        <v>108</v>
      </c>
      <c r="Q25" s="58" t="s">
        <v>109</v>
      </c>
      <c r="R25" s="11" t="s">
        <v>108</v>
      </c>
      <c r="S25" s="58" t="s">
        <v>109</v>
      </c>
      <c r="T25" s="11" t="s">
        <v>108</v>
      </c>
      <c r="U25" s="58" t="s">
        <v>109</v>
      </c>
      <c r="V25" s="11" t="s">
        <v>108</v>
      </c>
      <c r="W25" s="58" t="s">
        <v>109</v>
      </c>
      <c r="X25" s="37" t="s">
        <v>108</v>
      </c>
      <c r="Y25" s="678" t="s">
        <v>101</v>
      </c>
      <c r="Z25" s="57"/>
      <c r="AA25" s="58" t="s">
        <v>109</v>
      </c>
      <c r="AB25" s="11" t="s">
        <v>108</v>
      </c>
      <c r="AC25" s="58" t="s">
        <v>109</v>
      </c>
      <c r="AD25" s="11" t="s">
        <v>108</v>
      </c>
      <c r="AE25" s="58" t="s">
        <v>109</v>
      </c>
      <c r="AF25" s="11" t="s">
        <v>108</v>
      </c>
      <c r="AG25" s="58" t="s">
        <v>109</v>
      </c>
      <c r="AH25" s="11" t="s">
        <v>108</v>
      </c>
      <c r="AI25" s="58" t="s">
        <v>109</v>
      </c>
      <c r="AJ25" s="37" t="s">
        <v>108</v>
      </c>
      <c r="AK25" s="6"/>
    </row>
    <row r="26" spans="1:37" ht="12">
      <c r="A26" s="678"/>
      <c r="B26" s="16" t="s">
        <v>7</v>
      </c>
      <c r="C26" s="36">
        <v>38</v>
      </c>
      <c r="D26" s="36">
        <v>48</v>
      </c>
      <c r="E26" s="36">
        <v>15</v>
      </c>
      <c r="F26" s="36">
        <v>22</v>
      </c>
      <c r="G26" s="36">
        <v>15</v>
      </c>
      <c r="H26" s="36">
        <v>22</v>
      </c>
      <c r="I26" s="36">
        <v>0</v>
      </c>
      <c r="J26" s="36">
        <v>3</v>
      </c>
      <c r="K26" s="36">
        <v>0</v>
      </c>
      <c r="L26" s="10">
        <v>2</v>
      </c>
      <c r="M26" s="678"/>
      <c r="N26" s="16" t="s">
        <v>7</v>
      </c>
      <c r="O26" s="36">
        <v>38</v>
      </c>
      <c r="P26" s="36">
        <v>48</v>
      </c>
      <c r="Q26" s="36">
        <v>15</v>
      </c>
      <c r="R26" s="36">
        <v>22</v>
      </c>
      <c r="S26" s="36">
        <v>15</v>
      </c>
      <c r="T26" s="36">
        <v>22</v>
      </c>
      <c r="U26" s="36">
        <v>0</v>
      </c>
      <c r="V26" s="36">
        <v>3</v>
      </c>
      <c r="W26" s="36">
        <v>0</v>
      </c>
      <c r="X26" s="10">
        <v>2</v>
      </c>
      <c r="Y26" s="678"/>
      <c r="Z26" s="16" t="s">
        <v>7</v>
      </c>
      <c r="AA26" s="36">
        <v>38</v>
      </c>
      <c r="AB26" s="36">
        <v>50</v>
      </c>
      <c r="AC26" s="36">
        <v>15</v>
      </c>
      <c r="AD26" s="36">
        <v>23</v>
      </c>
      <c r="AE26" s="36">
        <v>15</v>
      </c>
      <c r="AF26" s="36">
        <v>26</v>
      </c>
      <c r="AG26" s="36">
        <v>0</v>
      </c>
      <c r="AH26" s="36">
        <v>4</v>
      </c>
      <c r="AI26" s="36">
        <v>0</v>
      </c>
      <c r="AJ26" s="10">
        <v>3</v>
      </c>
      <c r="AK26" s="6"/>
    </row>
    <row r="27" spans="1:37" ht="12">
      <c r="A27" s="678"/>
      <c r="B27" s="16" t="s">
        <v>102</v>
      </c>
      <c r="C27" s="36">
        <v>32</v>
      </c>
      <c r="D27" s="36">
        <v>42</v>
      </c>
      <c r="E27" s="36">
        <v>17</v>
      </c>
      <c r="F27" s="36">
        <v>25</v>
      </c>
      <c r="G27" s="36">
        <v>17</v>
      </c>
      <c r="H27" s="36">
        <v>25</v>
      </c>
      <c r="I27" s="36">
        <v>0</v>
      </c>
      <c r="J27" s="36">
        <v>2</v>
      </c>
      <c r="K27" s="36">
        <v>0</v>
      </c>
      <c r="L27" s="10">
        <v>1</v>
      </c>
      <c r="M27" s="678"/>
      <c r="N27" s="16" t="s">
        <v>102</v>
      </c>
      <c r="O27" s="36">
        <v>33</v>
      </c>
      <c r="P27" s="36">
        <v>43</v>
      </c>
      <c r="Q27" s="36">
        <v>19</v>
      </c>
      <c r="R27" s="36">
        <v>27</v>
      </c>
      <c r="S27" s="36">
        <v>19</v>
      </c>
      <c r="T27" s="36">
        <v>27</v>
      </c>
      <c r="U27" s="36">
        <v>0</v>
      </c>
      <c r="V27" s="36">
        <v>3</v>
      </c>
      <c r="W27" s="36">
        <v>0</v>
      </c>
      <c r="X27" s="10">
        <v>2</v>
      </c>
      <c r="Y27" s="678"/>
      <c r="Z27" s="16" t="s">
        <v>102</v>
      </c>
      <c r="AA27" s="36">
        <v>35</v>
      </c>
      <c r="AB27" s="36">
        <v>45</v>
      </c>
      <c r="AC27" s="36">
        <v>20</v>
      </c>
      <c r="AD27" s="36">
        <v>28</v>
      </c>
      <c r="AE27" s="36">
        <v>20</v>
      </c>
      <c r="AF27" s="36">
        <v>28</v>
      </c>
      <c r="AG27" s="36">
        <v>0</v>
      </c>
      <c r="AH27" s="36">
        <v>3</v>
      </c>
      <c r="AI27" s="36">
        <v>0</v>
      </c>
      <c r="AJ27" s="10">
        <v>2</v>
      </c>
      <c r="AK27" s="6"/>
    </row>
    <row r="28" spans="1:37" ht="12">
      <c r="A28" s="678"/>
      <c r="B28" s="16" t="s">
        <v>103</v>
      </c>
      <c r="C28" s="36">
        <v>40</v>
      </c>
      <c r="D28" s="36">
        <v>50</v>
      </c>
      <c r="E28" s="36">
        <v>25</v>
      </c>
      <c r="F28" s="36">
        <v>35</v>
      </c>
      <c r="G28" s="36">
        <v>25</v>
      </c>
      <c r="H28" s="36">
        <v>35</v>
      </c>
      <c r="I28" s="36">
        <v>5</v>
      </c>
      <c r="J28" s="36">
        <v>10</v>
      </c>
      <c r="K28" s="36">
        <v>0</v>
      </c>
      <c r="L28" s="10">
        <v>2</v>
      </c>
      <c r="M28" s="678"/>
      <c r="N28" s="16" t="s">
        <v>103</v>
      </c>
      <c r="O28" s="36">
        <v>40</v>
      </c>
      <c r="P28" s="36">
        <v>50</v>
      </c>
      <c r="Q28" s="36">
        <v>23</v>
      </c>
      <c r="R28" s="36">
        <v>33</v>
      </c>
      <c r="S28" s="36">
        <v>27</v>
      </c>
      <c r="T28" s="36">
        <v>37</v>
      </c>
      <c r="U28" s="36">
        <v>5</v>
      </c>
      <c r="V28" s="36">
        <v>10</v>
      </c>
      <c r="W28" s="36">
        <v>0</v>
      </c>
      <c r="X28" s="10">
        <v>2</v>
      </c>
      <c r="Y28" s="678"/>
      <c r="Z28" s="16" t="s">
        <v>103</v>
      </c>
      <c r="AA28" s="36">
        <v>40</v>
      </c>
      <c r="AB28" s="36">
        <v>50</v>
      </c>
      <c r="AC28" s="36">
        <v>23</v>
      </c>
      <c r="AD28" s="36">
        <v>30</v>
      </c>
      <c r="AE28" s="36">
        <v>30</v>
      </c>
      <c r="AF28" s="36">
        <v>38</v>
      </c>
      <c r="AG28" s="36">
        <v>3</v>
      </c>
      <c r="AH28" s="36">
        <v>8</v>
      </c>
      <c r="AI28" s="36">
        <v>0</v>
      </c>
      <c r="AJ28" s="10">
        <v>2</v>
      </c>
      <c r="AK28" s="6"/>
    </row>
    <row r="29" spans="1:37" ht="12">
      <c r="A29" s="678"/>
      <c r="B29" s="16" t="s">
        <v>104</v>
      </c>
      <c r="C29" s="36">
        <v>34</v>
      </c>
      <c r="D29" s="36">
        <v>42</v>
      </c>
      <c r="E29" s="36">
        <v>30</v>
      </c>
      <c r="F29" s="36">
        <v>38</v>
      </c>
      <c r="G29" s="36">
        <v>8</v>
      </c>
      <c r="H29" s="36">
        <v>11</v>
      </c>
      <c r="I29" s="36">
        <v>0</v>
      </c>
      <c r="J29" s="36">
        <v>1</v>
      </c>
      <c r="K29" s="36" t="s">
        <v>19</v>
      </c>
      <c r="L29" s="10">
        <v>0</v>
      </c>
      <c r="M29" s="678"/>
      <c r="N29" s="16" t="s">
        <v>104</v>
      </c>
      <c r="O29" s="36">
        <v>36</v>
      </c>
      <c r="P29" s="36">
        <v>44</v>
      </c>
      <c r="Q29" s="36">
        <v>22</v>
      </c>
      <c r="R29" s="36">
        <v>28</v>
      </c>
      <c r="S29" s="36">
        <v>13</v>
      </c>
      <c r="T29" s="36">
        <v>19</v>
      </c>
      <c r="U29" s="36">
        <v>0</v>
      </c>
      <c r="V29" s="36">
        <v>1</v>
      </c>
      <c r="W29" s="36" t="s">
        <v>19</v>
      </c>
      <c r="X29" s="10">
        <v>0</v>
      </c>
      <c r="Y29" s="678"/>
      <c r="Z29" s="16" t="s">
        <v>104</v>
      </c>
      <c r="AA29" s="36">
        <v>36</v>
      </c>
      <c r="AB29" s="36">
        <v>42</v>
      </c>
      <c r="AC29" s="36">
        <v>20</v>
      </c>
      <c r="AD29" s="36">
        <v>27</v>
      </c>
      <c r="AE29" s="36">
        <v>13</v>
      </c>
      <c r="AF29" s="36">
        <v>20</v>
      </c>
      <c r="AG29" s="36">
        <v>2</v>
      </c>
      <c r="AH29" s="36">
        <v>4</v>
      </c>
      <c r="AI29" s="36" t="s">
        <v>19</v>
      </c>
      <c r="AJ29" s="10">
        <v>0</v>
      </c>
      <c r="AK29" s="6"/>
    </row>
    <row r="30" spans="1:37" ht="12">
      <c r="A30" s="678"/>
      <c r="B30" s="16" t="s">
        <v>6</v>
      </c>
      <c r="C30" s="36">
        <v>54</v>
      </c>
      <c r="D30" s="36">
        <v>60</v>
      </c>
      <c r="E30" s="36">
        <v>22</v>
      </c>
      <c r="F30" s="36">
        <v>28</v>
      </c>
      <c r="G30" s="36">
        <v>22</v>
      </c>
      <c r="H30" s="36">
        <v>28</v>
      </c>
      <c r="I30" s="36">
        <v>1</v>
      </c>
      <c r="J30" s="36">
        <v>5</v>
      </c>
      <c r="K30" s="36">
        <v>1</v>
      </c>
      <c r="L30" s="10">
        <v>5</v>
      </c>
      <c r="M30" s="678"/>
      <c r="N30" s="16" t="s">
        <v>6</v>
      </c>
      <c r="O30" s="36">
        <v>55</v>
      </c>
      <c r="P30" s="36">
        <v>65</v>
      </c>
      <c r="Q30" s="36">
        <v>18</v>
      </c>
      <c r="R30" s="36">
        <v>26</v>
      </c>
      <c r="S30" s="36">
        <v>18</v>
      </c>
      <c r="T30" s="36">
        <v>26</v>
      </c>
      <c r="U30" s="36">
        <v>1</v>
      </c>
      <c r="V30" s="36">
        <v>5</v>
      </c>
      <c r="W30" s="36">
        <v>1</v>
      </c>
      <c r="X30" s="10">
        <v>5</v>
      </c>
      <c r="Y30" s="678"/>
      <c r="Z30" s="16" t="s">
        <v>6</v>
      </c>
      <c r="AA30" s="36">
        <v>55</v>
      </c>
      <c r="AB30" s="36">
        <v>68</v>
      </c>
      <c r="AC30" s="36">
        <v>18</v>
      </c>
      <c r="AD30" s="36">
        <v>27</v>
      </c>
      <c r="AE30" s="36">
        <v>20</v>
      </c>
      <c r="AF30" s="36">
        <v>29</v>
      </c>
      <c r="AG30" s="36">
        <v>1</v>
      </c>
      <c r="AH30" s="36">
        <v>6</v>
      </c>
      <c r="AI30" s="36">
        <v>1</v>
      </c>
      <c r="AJ30" s="10">
        <v>3</v>
      </c>
      <c r="AK30" s="6"/>
    </row>
    <row r="31" spans="1:37" ht="12">
      <c r="A31" s="678"/>
      <c r="B31" s="16" t="s">
        <v>5</v>
      </c>
      <c r="C31" s="36">
        <v>50</v>
      </c>
      <c r="D31" s="36">
        <v>60</v>
      </c>
      <c r="E31" s="36">
        <v>25</v>
      </c>
      <c r="F31" s="36">
        <v>35</v>
      </c>
      <c r="G31" s="36">
        <v>25</v>
      </c>
      <c r="H31" s="36">
        <v>35</v>
      </c>
      <c r="I31" s="36">
        <v>0</v>
      </c>
      <c r="J31" s="36">
        <v>5</v>
      </c>
      <c r="K31" s="36">
        <v>0</v>
      </c>
      <c r="L31" s="10">
        <v>2</v>
      </c>
      <c r="M31" s="678"/>
      <c r="N31" s="16" t="s">
        <v>5</v>
      </c>
      <c r="O31" s="36">
        <v>55</v>
      </c>
      <c r="P31" s="36">
        <v>65</v>
      </c>
      <c r="Q31" s="36">
        <v>20</v>
      </c>
      <c r="R31" s="36">
        <v>30</v>
      </c>
      <c r="S31" s="36">
        <v>25</v>
      </c>
      <c r="T31" s="36">
        <v>35</v>
      </c>
      <c r="U31" s="36">
        <v>0</v>
      </c>
      <c r="V31" s="36">
        <v>4</v>
      </c>
      <c r="W31" s="36">
        <v>0</v>
      </c>
      <c r="X31" s="10">
        <v>2</v>
      </c>
      <c r="Y31" s="678"/>
      <c r="Z31" s="16" t="s">
        <v>5</v>
      </c>
      <c r="AA31" s="36">
        <v>69</v>
      </c>
      <c r="AB31" s="36">
        <v>77</v>
      </c>
      <c r="AC31" s="36">
        <v>29</v>
      </c>
      <c r="AD31" s="36">
        <v>37</v>
      </c>
      <c r="AE31" s="36">
        <v>34</v>
      </c>
      <c r="AF31" s="36">
        <v>42</v>
      </c>
      <c r="AG31" s="36">
        <v>0</v>
      </c>
      <c r="AH31" s="36">
        <v>5</v>
      </c>
      <c r="AI31" s="36">
        <v>0</v>
      </c>
      <c r="AJ31" s="10">
        <v>3</v>
      </c>
      <c r="AK31" s="6"/>
    </row>
    <row r="32" spans="1:37" ht="12">
      <c r="A32" s="678"/>
      <c r="B32" s="16" t="s">
        <v>8</v>
      </c>
      <c r="C32" s="36">
        <v>45</v>
      </c>
      <c r="D32" s="36">
        <v>60</v>
      </c>
      <c r="E32" s="36">
        <v>30</v>
      </c>
      <c r="F32" s="36">
        <v>45</v>
      </c>
      <c r="G32" s="36">
        <v>15</v>
      </c>
      <c r="H32" s="36">
        <v>30</v>
      </c>
      <c r="I32" s="36">
        <v>0</v>
      </c>
      <c r="J32" s="36">
        <v>2</v>
      </c>
      <c r="K32" s="36">
        <v>0</v>
      </c>
      <c r="L32" s="10">
        <v>2</v>
      </c>
      <c r="M32" s="678"/>
      <c r="N32" s="16" t="s">
        <v>8</v>
      </c>
      <c r="O32" s="36">
        <v>45</v>
      </c>
      <c r="P32" s="36">
        <v>60</v>
      </c>
      <c r="Q32" s="36">
        <v>30</v>
      </c>
      <c r="R32" s="36">
        <v>45</v>
      </c>
      <c r="S32" s="36">
        <v>15</v>
      </c>
      <c r="T32" s="36">
        <v>30</v>
      </c>
      <c r="U32" s="36">
        <v>0</v>
      </c>
      <c r="V32" s="36">
        <v>2</v>
      </c>
      <c r="W32" s="36">
        <v>0</v>
      </c>
      <c r="X32" s="10">
        <v>2</v>
      </c>
      <c r="Y32" s="678"/>
      <c r="Z32" s="16" t="s">
        <v>8</v>
      </c>
      <c r="AA32" s="36">
        <v>45</v>
      </c>
      <c r="AB32" s="36">
        <v>67</v>
      </c>
      <c r="AC32" s="36">
        <v>30</v>
      </c>
      <c r="AD32" s="36">
        <v>49</v>
      </c>
      <c r="AE32" s="36">
        <v>15</v>
      </c>
      <c r="AF32" s="36">
        <v>33</v>
      </c>
      <c r="AG32" s="36">
        <v>0</v>
      </c>
      <c r="AH32" s="36">
        <v>3</v>
      </c>
      <c r="AI32" s="36">
        <v>0</v>
      </c>
      <c r="AJ32" s="10">
        <v>3</v>
      </c>
      <c r="AK32" s="6"/>
    </row>
    <row r="33" spans="1:37" ht="12">
      <c r="A33" s="678"/>
      <c r="B33" s="48" t="s">
        <v>4</v>
      </c>
      <c r="C33" s="46">
        <v>40</v>
      </c>
      <c r="D33" s="46">
        <v>53</v>
      </c>
      <c r="E33" s="46">
        <v>22</v>
      </c>
      <c r="F33" s="46">
        <v>35</v>
      </c>
      <c r="G33" s="46">
        <v>23</v>
      </c>
      <c r="H33" s="46">
        <v>35</v>
      </c>
      <c r="I33" s="46">
        <v>1</v>
      </c>
      <c r="J33" s="46">
        <v>4</v>
      </c>
      <c r="K33" s="46">
        <v>1</v>
      </c>
      <c r="L33" s="47">
        <v>1</v>
      </c>
      <c r="M33" s="678"/>
      <c r="N33" s="48" t="s">
        <v>4</v>
      </c>
      <c r="O33" s="46">
        <v>40</v>
      </c>
      <c r="P33" s="46">
        <v>53</v>
      </c>
      <c r="Q33" s="46">
        <v>22</v>
      </c>
      <c r="R33" s="46">
        <v>35</v>
      </c>
      <c r="S33" s="46">
        <v>23</v>
      </c>
      <c r="T33" s="46">
        <v>35</v>
      </c>
      <c r="U33" s="46">
        <v>1</v>
      </c>
      <c r="V33" s="46">
        <v>4</v>
      </c>
      <c r="W33" s="46">
        <v>0</v>
      </c>
      <c r="X33" s="47">
        <v>1</v>
      </c>
      <c r="Y33" s="678"/>
      <c r="Z33" s="48" t="s">
        <v>4</v>
      </c>
      <c r="AA33" s="46">
        <v>40</v>
      </c>
      <c r="AB33" s="46">
        <v>50</v>
      </c>
      <c r="AC33" s="46">
        <v>22</v>
      </c>
      <c r="AD33" s="46">
        <v>35</v>
      </c>
      <c r="AE33" s="46">
        <v>20</v>
      </c>
      <c r="AF33" s="46">
        <v>35</v>
      </c>
      <c r="AG33" s="46">
        <v>1</v>
      </c>
      <c r="AH33" s="46">
        <v>7</v>
      </c>
      <c r="AI33" s="46">
        <v>0</v>
      </c>
      <c r="AJ33" s="47">
        <v>3</v>
      </c>
      <c r="AK33" s="6"/>
    </row>
    <row r="34" spans="1:37" ht="12">
      <c r="A34" s="678"/>
      <c r="B34" s="14" t="s">
        <v>91</v>
      </c>
      <c r="C34" s="25" t="e">
        <f>#N/A</f>
        <v>#N/A</v>
      </c>
      <c r="D34" s="25" t="e">
        <f>#N/A</f>
        <v>#N/A</v>
      </c>
      <c r="E34" s="25" t="e">
        <f>#N/A</f>
        <v>#N/A</v>
      </c>
      <c r="F34" s="25" t="e">
        <f>#N/A</f>
        <v>#N/A</v>
      </c>
      <c r="G34" s="25" t="e">
        <f>#N/A</f>
        <v>#N/A</v>
      </c>
      <c r="H34" s="25" t="e">
        <f>#N/A</f>
        <v>#N/A</v>
      </c>
      <c r="I34" s="25" t="e">
        <f>#N/A</f>
        <v>#N/A</v>
      </c>
      <c r="J34" s="25" t="e">
        <f>#N/A</f>
        <v>#N/A</v>
      </c>
      <c r="K34" s="25">
        <v>1</v>
      </c>
      <c r="L34" s="56">
        <v>15</v>
      </c>
      <c r="M34" s="678"/>
      <c r="N34" s="14" t="s">
        <v>91</v>
      </c>
      <c r="O34" s="25" t="e">
        <f>#N/A</f>
        <v>#N/A</v>
      </c>
      <c r="P34" s="25" t="e">
        <f>#N/A</f>
        <v>#N/A</v>
      </c>
      <c r="Q34" s="25" t="e">
        <f>#N/A</f>
        <v>#N/A</v>
      </c>
      <c r="R34" s="25" t="e">
        <f>#N/A</f>
        <v>#N/A</v>
      </c>
      <c r="S34" s="25" t="e">
        <f>#N/A</f>
        <v>#N/A</v>
      </c>
      <c r="T34" s="25" t="e">
        <f>#N/A</f>
        <v>#N/A</v>
      </c>
      <c r="U34" s="25" t="e">
        <f>#N/A</f>
        <v>#N/A</v>
      </c>
      <c r="V34" s="25" t="e">
        <f>#N/A</f>
        <v>#N/A</v>
      </c>
      <c r="W34" s="25">
        <v>1</v>
      </c>
      <c r="X34" s="56">
        <v>16</v>
      </c>
      <c r="Y34" s="678"/>
      <c r="Z34" s="14" t="s">
        <v>91</v>
      </c>
      <c r="AA34" s="25" t="e">
        <f>#N/A</f>
        <v>#N/A</v>
      </c>
      <c r="AB34" s="25" t="e">
        <f>#N/A</f>
        <v>#N/A</v>
      </c>
      <c r="AC34" s="25" t="e">
        <f>#N/A</f>
        <v>#N/A</v>
      </c>
      <c r="AD34" s="25" t="e">
        <f>#N/A</f>
        <v>#N/A</v>
      </c>
      <c r="AE34" s="25" t="e">
        <f>#N/A</f>
        <v>#N/A</v>
      </c>
      <c r="AF34" s="25" t="e">
        <f>#N/A</f>
        <v>#N/A</v>
      </c>
      <c r="AG34" s="25" t="e">
        <f>#N/A</f>
        <v>#N/A</v>
      </c>
      <c r="AH34" s="25" t="e">
        <f>#N/A</f>
        <v>#N/A</v>
      </c>
      <c r="AI34" s="25">
        <v>1</v>
      </c>
      <c r="AJ34" s="56">
        <v>19</v>
      </c>
      <c r="AK34" s="5"/>
    </row>
    <row r="35" spans="1:37" ht="12">
      <c r="A35" s="728" t="s">
        <v>70</v>
      </c>
      <c r="B35" s="15" t="s">
        <v>0</v>
      </c>
      <c r="C35" s="865">
        <v>182</v>
      </c>
      <c r="D35" s="872"/>
      <c r="E35" s="865">
        <v>173</v>
      </c>
      <c r="F35" s="866"/>
      <c r="G35" s="865">
        <v>26</v>
      </c>
      <c r="H35" s="866"/>
      <c r="I35" s="865">
        <v>15</v>
      </c>
      <c r="J35" s="866"/>
      <c r="K35" s="865" t="s">
        <v>22</v>
      </c>
      <c r="L35" s="869"/>
      <c r="M35" s="728" t="s">
        <v>70</v>
      </c>
      <c r="N35" s="15" t="s">
        <v>0</v>
      </c>
      <c r="O35" s="865">
        <v>177</v>
      </c>
      <c r="P35" s="872"/>
      <c r="Q35" s="865">
        <v>168</v>
      </c>
      <c r="R35" s="866"/>
      <c r="S35" s="865">
        <v>26</v>
      </c>
      <c r="T35" s="866"/>
      <c r="U35" s="865">
        <v>15</v>
      </c>
      <c r="V35" s="866"/>
      <c r="W35" s="865" t="s">
        <v>22</v>
      </c>
      <c r="X35" s="869"/>
      <c r="Y35" s="728" t="s">
        <v>70</v>
      </c>
      <c r="Z35" s="31" t="s">
        <v>0</v>
      </c>
      <c r="AA35" s="966">
        <v>177</v>
      </c>
      <c r="AB35" s="1022"/>
      <c r="AC35" s="966">
        <v>168</v>
      </c>
      <c r="AD35" s="967"/>
      <c r="AE35" s="966">
        <v>26</v>
      </c>
      <c r="AF35" s="967"/>
      <c r="AG35" s="966">
        <v>15</v>
      </c>
      <c r="AH35" s="967"/>
      <c r="AI35" s="966" t="s">
        <v>22</v>
      </c>
      <c r="AJ35" s="1021"/>
      <c r="AK35" s="7"/>
    </row>
    <row r="36" spans="1:37" ht="12">
      <c r="A36" s="670"/>
      <c r="B36" s="48" t="s">
        <v>86</v>
      </c>
      <c r="C36" s="1017"/>
      <c r="D36" s="990"/>
      <c r="E36" s="900">
        <v>65</v>
      </c>
      <c r="F36" s="961"/>
      <c r="G36" s="900"/>
      <c r="H36" s="961"/>
      <c r="I36" s="900"/>
      <c r="J36" s="961"/>
      <c r="K36" s="900"/>
      <c r="L36" s="986"/>
      <c r="M36" s="670"/>
      <c r="N36" s="48" t="s">
        <v>86</v>
      </c>
      <c r="O36" s="1017"/>
      <c r="P36" s="990"/>
      <c r="Q36" s="900">
        <v>65</v>
      </c>
      <c r="R36" s="961"/>
      <c r="S36" s="900">
        <v>2</v>
      </c>
      <c r="T36" s="961"/>
      <c r="U36" s="900"/>
      <c r="V36" s="961"/>
      <c r="W36" s="900"/>
      <c r="X36" s="986"/>
      <c r="Y36" s="670"/>
      <c r="Z36" s="31" t="s">
        <v>86</v>
      </c>
      <c r="AA36" s="1018"/>
      <c r="AB36" s="1019"/>
      <c r="AC36" s="1020"/>
      <c r="AD36" s="997"/>
      <c r="AE36" s="966">
        <v>2</v>
      </c>
      <c r="AF36" s="967"/>
      <c r="AG36" s="1020"/>
      <c r="AH36" s="997"/>
      <c r="AI36" s="966"/>
      <c r="AJ36" s="927"/>
      <c r="AK36" s="8"/>
    </row>
    <row r="37" spans="1:37" ht="12">
      <c r="A37" s="729"/>
      <c r="B37" s="14" t="s">
        <v>91</v>
      </c>
      <c r="C37" s="885">
        <f>SUM(C35:C36)</f>
        <v>182</v>
      </c>
      <c r="D37" s="874"/>
      <c r="E37" s="885">
        <f>SUM(E35:E36)</f>
        <v>238</v>
      </c>
      <c r="F37" s="957"/>
      <c r="G37" s="885">
        <f>SUM(G35:G36)</f>
        <v>26</v>
      </c>
      <c r="H37" s="957"/>
      <c r="I37" s="885">
        <f>SUM(I35:I36)</f>
        <v>15</v>
      </c>
      <c r="J37" s="957"/>
      <c r="K37" s="885" t="s">
        <v>22</v>
      </c>
      <c r="L37" s="956"/>
      <c r="M37" s="729"/>
      <c r="N37" s="14" t="s">
        <v>91</v>
      </c>
      <c r="O37" s="885">
        <f>SUM(O35:O36)</f>
        <v>177</v>
      </c>
      <c r="P37" s="874"/>
      <c r="Q37" s="885">
        <f>SUM(Q35:Q36)</f>
        <v>233</v>
      </c>
      <c r="R37" s="957"/>
      <c r="S37" s="885">
        <f>SUM(S35:S36)</f>
        <v>28</v>
      </c>
      <c r="T37" s="957"/>
      <c r="U37" s="885">
        <f>SUM(U35:U36)</f>
        <v>15</v>
      </c>
      <c r="V37" s="957"/>
      <c r="W37" s="885" t="s">
        <v>22</v>
      </c>
      <c r="X37" s="956"/>
      <c r="Y37" s="729"/>
      <c r="Z37" s="20" t="s">
        <v>91</v>
      </c>
      <c r="AA37" s="996">
        <f>SUM(AA35:AA36)</f>
        <v>177</v>
      </c>
      <c r="AB37" s="1019"/>
      <c r="AC37" s="996">
        <f>SUM(AC35:AC36)</f>
        <v>168</v>
      </c>
      <c r="AD37" s="997"/>
      <c r="AE37" s="996">
        <f>SUM(AE35:AE36)</f>
        <v>28</v>
      </c>
      <c r="AF37" s="926"/>
      <c r="AG37" s="996">
        <f>SUM(AG35:AG36)</f>
        <v>15</v>
      </c>
      <c r="AH37" s="997"/>
      <c r="AI37" s="996" t="s">
        <v>22</v>
      </c>
      <c r="AJ37" s="927"/>
      <c r="AK37" s="8"/>
    </row>
    <row r="38" spans="1:37" ht="12">
      <c r="A38" s="672" t="s">
        <v>69</v>
      </c>
      <c r="B38" s="31" t="s">
        <v>2</v>
      </c>
      <c r="C38" s="1016"/>
      <c r="D38" s="932"/>
      <c r="E38" s="1016"/>
      <c r="F38" s="1016"/>
      <c r="G38" s="996">
        <v>38</v>
      </c>
      <c r="H38" s="1013"/>
      <c r="I38" s="996">
        <v>37</v>
      </c>
      <c r="J38" s="1013"/>
      <c r="K38" s="996">
        <v>6</v>
      </c>
      <c r="L38" s="1015"/>
      <c r="M38" s="672" t="s">
        <v>69</v>
      </c>
      <c r="N38" s="31" t="s">
        <v>2</v>
      </c>
      <c r="O38" s="966"/>
      <c r="P38" s="926"/>
      <c r="Q38" s="966"/>
      <c r="R38" s="966"/>
      <c r="S38" s="996">
        <v>38</v>
      </c>
      <c r="T38" s="1013"/>
      <c r="U38" s="996">
        <v>41</v>
      </c>
      <c r="V38" s="1013"/>
      <c r="W38" s="996">
        <v>6</v>
      </c>
      <c r="X38" s="1015"/>
      <c r="Y38" s="672" t="s">
        <v>69</v>
      </c>
      <c r="Z38" s="31" t="s">
        <v>2</v>
      </c>
      <c r="AA38" s="966"/>
      <c r="AB38" s="926"/>
      <c r="AC38" s="966"/>
      <c r="AD38" s="966"/>
      <c r="AE38" s="996">
        <v>38</v>
      </c>
      <c r="AF38" s="1013"/>
      <c r="AG38" s="925">
        <v>41</v>
      </c>
      <c r="AH38" s="804"/>
      <c r="AI38" s="925">
        <v>6</v>
      </c>
      <c r="AJ38" s="1012"/>
      <c r="AK38" s="4"/>
    </row>
    <row r="39" spans="1:37" ht="12.75" thickBot="1">
      <c r="A39" s="673"/>
      <c r="B39" s="43" t="s">
        <v>3</v>
      </c>
      <c r="C39" s="1005"/>
      <c r="D39" s="1006"/>
      <c r="E39" s="1005"/>
      <c r="F39" s="1005"/>
      <c r="G39" s="1005"/>
      <c r="H39" s="1006"/>
      <c r="I39" s="1005"/>
      <c r="J39" s="1006"/>
      <c r="K39" s="1005"/>
      <c r="L39" s="1014"/>
      <c r="M39" s="673"/>
      <c r="N39" s="43" t="s">
        <v>3</v>
      </c>
      <c r="O39" s="1005"/>
      <c r="P39" s="1006"/>
      <c r="Q39" s="1005"/>
      <c r="R39" s="1005"/>
      <c r="S39" s="1005"/>
      <c r="T39" s="1006"/>
      <c r="U39" s="1005"/>
      <c r="V39" s="1006"/>
      <c r="W39" s="1005"/>
      <c r="X39" s="1014"/>
      <c r="Y39" s="673"/>
      <c r="Z39" s="43" t="s">
        <v>3</v>
      </c>
      <c r="AA39" s="1005"/>
      <c r="AB39" s="1006"/>
      <c r="AC39" s="1005"/>
      <c r="AD39" s="1005"/>
      <c r="AE39" s="1005"/>
      <c r="AF39" s="1006"/>
      <c r="AG39" s="1005"/>
      <c r="AH39" s="1006"/>
      <c r="AI39" s="1005"/>
      <c r="AJ39" s="1014"/>
      <c r="AK39" s="9"/>
    </row>
    <row r="41" spans="1:36" ht="12.75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</row>
    <row r="42" spans="1:36" ht="12">
      <c r="A42" s="680" t="s">
        <v>18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2"/>
      <c r="M42" s="680" t="s">
        <v>18</v>
      </c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2"/>
      <c r="Y42" s="680" t="s">
        <v>18</v>
      </c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2"/>
    </row>
    <row r="43" spans="1:36" ht="12">
      <c r="A43" s="934"/>
      <c r="B43" s="935"/>
      <c r="C43" s="935"/>
      <c r="D43" s="935"/>
      <c r="E43" s="935"/>
      <c r="F43" s="935"/>
      <c r="G43" s="935"/>
      <c r="H43" s="935"/>
      <c r="I43" s="935"/>
      <c r="J43" s="935"/>
      <c r="K43" s="935"/>
      <c r="L43" s="936"/>
      <c r="M43" s="934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6"/>
      <c r="Y43" s="934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936"/>
    </row>
    <row r="44" spans="1:38" ht="12">
      <c r="A44" s="929" t="s">
        <v>80</v>
      </c>
      <c r="B44" s="930"/>
      <c r="C44" s="930"/>
      <c r="D44" s="930"/>
      <c r="E44" s="930"/>
      <c r="F44" s="930"/>
      <c r="G44" s="930"/>
      <c r="H44" s="930"/>
      <c r="I44" s="930"/>
      <c r="J44" s="930"/>
      <c r="K44" s="930"/>
      <c r="L44" s="931"/>
      <c r="M44" s="929" t="s">
        <v>81</v>
      </c>
      <c r="N44" s="930"/>
      <c r="O44" s="930"/>
      <c r="P44" s="930"/>
      <c r="Q44" s="930"/>
      <c r="R44" s="930"/>
      <c r="S44" s="930"/>
      <c r="T44" s="930"/>
      <c r="U44" s="930"/>
      <c r="V44" s="930"/>
      <c r="W44" s="930"/>
      <c r="X44" s="931"/>
      <c r="Y44" s="929" t="s">
        <v>82</v>
      </c>
      <c r="Z44" s="930"/>
      <c r="AA44" s="930"/>
      <c r="AB44" s="930"/>
      <c r="AC44" s="930"/>
      <c r="AD44" s="930"/>
      <c r="AE44" s="930"/>
      <c r="AF44" s="930"/>
      <c r="AG44" s="930"/>
      <c r="AH44" s="930"/>
      <c r="AI44" s="930"/>
      <c r="AJ44" s="931"/>
      <c r="AK44" s="39"/>
      <c r="AL44" s="39"/>
    </row>
    <row r="45" spans="1:36" ht="12">
      <c r="A45" s="59" t="s">
        <v>99</v>
      </c>
      <c r="B45" s="32" t="s">
        <v>100</v>
      </c>
      <c r="C45" s="925" t="s">
        <v>87</v>
      </c>
      <c r="D45" s="932"/>
      <c r="E45" s="925" t="s">
        <v>88</v>
      </c>
      <c r="F45" s="926"/>
      <c r="G45" s="925" t="s">
        <v>89</v>
      </c>
      <c r="H45" s="926"/>
      <c r="I45" s="925" t="s">
        <v>90</v>
      </c>
      <c r="J45" s="926"/>
      <c r="K45" s="925" t="s">
        <v>17</v>
      </c>
      <c r="L45" s="927"/>
      <c r="M45" s="19" t="s">
        <v>99</v>
      </c>
      <c r="N45" s="32" t="s">
        <v>100</v>
      </c>
      <c r="O45" s="925" t="s">
        <v>87</v>
      </c>
      <c r="P45" s="932"/>
      <c r="Q45" s="925" t="s">
        <v>88</v>
      </c>
      <c r="R45" s="926"/>
      <c r="S45" s="925" t="s">
        <v>89</v>
      </c>
      <c r="T45" s="926"/>
      <c r="U45" s="925" t="s">
        <v>90</v>
      </c>
      <c r="V45" s="926"/>
      <c r="W45" s="925" t="s">
        <v>17</v>
      </c>
      <c r="X45" s="927"/>
      <c r="Y45" s="19" t="s">
        <v>99</v>
      </c>
      <c r="Z45" s="32" t="s">
        <v>100</v>
      </c>
      <c r="AA45" s="925" t="s">
        <v>87</v>
      </c>
      <c r="AB45" s="932"/>
      <c r="AC45" s="925" t="s">
        <v>88</v>
      </c>
      <c r="AD45" s="926"/>
      <c r="AE45" s="925" t="s">
        <v>89</v>
      </c>
      <c r="AF45" s="926"/>
      <c r="AG45" s="925" t="s">
        <v>90</v>
      </c>
      <c r="AH45" s="926"/>
      <c r="AI45" s="925" t="s">
        <v>17</v>
      </c>
      <c r="AJ45" s="927"/>
    </row>
    <row r="46" spans="1:36" ht="12">
      <c r="A46" s="672" t="s">
        <v>44</v>
      </c>
      <c r="B46" s="12" t="s">
        <v>105</v>
      </c>
      <c r="C46" s="865">
        <v>20</v>
      </c>
      <c r="D46" s="866"/>
      <c r="E46" s="865">
        <v>20</v>
      </c>
      <c r="F46" s="866"/>
      <c r="G46" s="865">
        <v>200</v>
      </c>
      <c r="H46" s="866"/>
      <c r="I46" s="865">
        <v>600</v>
      </c>
      <c r="J46" s="991"/>
      <c r="K46" s="785">
        <v>35</v>
      </c>
      <c r="L46" s="921"/>
      <c r="M46" s="672" t="s">
        <v>44</v>
      </c>
      <c r="N46" s="41" t="s">
        <v>105</v>
      </c>
      <c r="O46" s="966">
        <v>20</v>
      </c>
      <c r="P46" s="967"/>
      <c r="Q46" s="966">
        <v>20</v>
      </c>
      <c r="R46" s="967"/>
      <c r="S46" s="966">
        <v>220</v>
      </c>
      <c r="T46" s="967"/>
      <c r="U46" s="966">
        <v>600</v>
      </c>
      <c r="V46" s="967"/>
      <c r="W46" s="1001">
        <v>35</v>
      </c>
      <c r="X46" s="1002"/>
      <c r="Y46" s="672" t="s">
        <v>44</v>
      </c>
      <c r="Z46" s="41" t="s">
        <v>105</v>
      </c>
      <c r="AA46" s="966">
        <v>20</v>
      </c>
      <c r="AB46" s="967"/>
      <c r="AC46" s="966">
        <v>20</v>
      </c>
      <c r="AD46" s="967"/>
      <c r="AE46" s="966">
        <v>220</v>
      </c>
      <c r="AF46" s="967"/>
      <c r="AG46" s="966">
        <v>600</v>
      </c>
      <c r="AH46" s="967"/>
      <c r="AI46" s="1001">
        <v>35</v>
      </c>
      <c r="AJ46" s="1002"/>
    </row>
    <row r="47" spans="1:36" ht="12">
      <c r="A47" s="672"/>
      <c r="B47" s="13" t="s">
        <v>106</v>
      </c>
      <c r="C47" s="905">
        <v>158</v>
      </c>
      <c r="D47" s="949"/>
      <c r="E47" s="905">
        <v>158</v>
      </c>
      <c r="F47" s="949"/>
      <c r="G47" s="905">
        <v>148</v>
      </c>
      <c r="H47" s="949"/>
      <c r="I47" s="905">
        <v>26</v>
      </c>
      <c r="J47" s="950"/>
      <c r="K47" s="909">
        <v>8</v>
      </c>
      <c r="L47" s="914"/>
      <c r="M47" s="672"/>
      <c r="N47" s="41" t="s">
        <v>106</v>
      </c>
      <c r="O47" s="966">
        <v>158</v>
      </c>
      <c r="P47" s="967"/>
      <c r="Q47" s="966">
        <v>158</v>
      </c>
      <c r="R47" s="967"/>
      <c r="S47" s="966">
        <v>148</v>
      </c>
      <c r="T47" s="967"/>
      <c r="U47" s="966">
        <v>26</v>
      </c>
      <c r="V47" s="967"/>
      <c r="W47" s="1001">
        <v>8</v>
      </c>
      <c r="X47" s="1002"/>
      <c r="Y47" s="672"/>
      <c r="Z47" s="41" t="s">
        <v>106</v>
      </c>
      <c r="AA47" s="966">
        <v>158</v>
      </c>
      <c r="AB47" s="967"/>
      <c r="AC47" s="966">
        <v>158</v>
      </c>
      <c r="AD47" s="967"/>
      <c r="AE47" s="966">
        <v>148</v>
      </c>
      <c r="AF47" s="967"/>
      <c r="AG47" s="966">
        <v>26</v>
      </c>
      <c r="AH47" s="967"/>
      <c r="AI47" s="1001">
        <v>8</v>
      </c>
      <c r="AJ47" s="1002"/>
    </row>
    <row r="48" spans="1:36" ht="12">
      <c r="A48" s="672"/>
      <c r="B48" s="13" t="s">
        <v>13</v>
      </c>
      <c r="C48" s="905">
        <v>256</v>
      </c>
      <c r="D48" s="949"/>
      <c r="E48" s="905">
        <v>194</v>
      </c>
      <c r="F48" s="949"/>
      <c r="G48" s="905">
        <v>412</v>
      </c>
      <c r="H48" s="949"/>
      <c r="I48" s="905">
        <v>396</v>
      </c>
      <c r="J48" s="950"/>
      <c r="K48" s="909">
        <v>88</v>
      </c>
      <c r="L48" s="914"/>
      <c r="M48" s="672"/>
      <c r="N48" s="41" t="s">
        <v>13</v>
      </c>
      <c r="O48" s="966">
        <v>252</v>
      </c>
      <c r="P48" s="967"/>
      <c r="Q48" s="966">
        <v>189</v>
      </c>
      <c r="R48" s="967"/>
      <c r="S48" s="966" t="s">
        <v>19</v>
      </c>
      <c r="T48" s="967"/>
      <c r="U48" s="966">
        <v>408</v>
      </c>
      <c r="V48" s="967"/>
      <c r="W48" s="1001">
        <v>89</v>
      </c>
      <c r="X48" s="1002"/>
      <c r="Y48" s="672"/>
      <c r="Z48" s="41" t="s">
        <v>13</v>
      </c>
      <c r="AA48" s="966">
        <v>254</v>
      </c>
      <c r="AB48" s="967"/>
      <c r="AC48" s="966">
        <v>219</v>
      </c>
      <c r="AD48" s="967"/>
      <c r="AE48" s="966">
        <v>352</v>
      </c>
      <c r="AF48" s="967"/>
      <c r="AG48" s="966">
        <v>366</v>
      </c>
      <c r="AH48" s="967"/>
      <c r="AI48" s="1001">
        <v>89</v>
      </c>
      <c r="AJ48" s="1002"/>
    </row>
    <row r="49" spans="1:36" ht="12">
      <c r="A49" s="672"/>
      <c r="B49" s="13" t="s">
        <v>107</v>
      </c>
      <c r="C49" s="905">
        <v>222</v>
      </c>
      <c r="D49" s="949"/>
      <c r="E49" s="905">
        <v>205</v>
      </c>
      <c r="F49" s="949"/>
      <c r="G49" s="905">
        <v>188</v>
      </c>
      <c r="H49" s="949"/>
      <c r="I49" s="905">
        <v>140</v>
      </c>
      <c r="J49" s="950"/>
      <c r="K49" s="909"/>
      <c r="L49" s="914"/>
      <c r="M49" s="672"/>
      <c r="N49" s="41" t="s">
        <v>107</v>
      </c>
      <c r="O49" s="966">
        <v>152</v>
      </c>
      <c r="P49" s="967"/>
      <c r="Q49" s="966">
        <v>155</v>
      </c>
      <c r="R49" s="967"/>
      <c r="S49" s="966">
        <v>128</v>
      </c>
      <c r="T49" s="967"/>
      <c r="U49" s="966">
        <v>105</v>
      </c>
      <c r="V49" s="967"/>
      <c r="W49" s="1001"/>
      <c r="X49" s="1002"/>
      <c r="Y49" s="672"/>
      <c r="Z49" s="41" t="s">
        <v>107</v>
      </c>
      <c r="AA49" s="966">
        <v>156</v>
      </c>
      <c r="AB49" s="967"/>
      <c r="AC49" s="966">
        <v>155</v>
      </c>
      <c r="AD49" s="967"/>
      <c r="AE49" s="966">
        <v>114</v>
      </c>
      <c r="AF49" s="967"/>
      <c r="AG49" s="966">
        <v>130</v>
      </c>
      <c r="AH49" s="967"/>
      <c r="AI49" s="1003"/>
      <c r="AJ49" s="1004"/>
    </row>
    <row r="50" spans="1:36" ht="12">
      <c r="A50" s="672"/>
      <c r="B50" s="54" t="s">
        <v>16</v>
      </c>
      <c r="C50" s="900">
        <v>808</v>
      </c>
      <c r="D50" s="961"/>
      <c r="E50" s="900">
        <v>621</v>
      </c>
      <c r="F50" s="961"/>
      <c r="G50" s="900">
        <v>608</v>
      </c>
      <c r="H50" s="961"/>
      <c r="I50" s="900">
        <v>355</v>
      </c>
      <c r="J50" s="958"/>
      <c r="K50" s="907"/>
      <c r="L50" s="945"/>
      <c r="M50" s="672"/>
      <c r="N50" s="41" t="s">
        <v>16</v>
      </c>
      <c r="O50" s="966">
        <v>757</v>
      </c>
      <c r="P50" s="967"/>
      <c r="Q50" s="966">
        <v>558</v>
      </c>
      <c r="R50" s="967"/>
      <c r="S50" s="966">
        <v>603</v>
      </c>
      <c r="T50" s="967"/>
      <c r="U50" s="966">
        <v>339</v>
      </c>
      <c r="V50" s="967"/>
      <c r="W50" s="1001"/>
      <c r="X50" s="1002"/>
      <c r="Y50" s="672"/>
      <c r="Z50" s="41" t="s">
        <v>16</v>
      </c>
      <c r="AA50" s="966">
        <v>756</v>
      </c>
      <c r="AB50" s="967"/>
      <c r="AC50" s="966">
        <v>584</v>
      </c>
      <c r="AD50" s="967"/>
      <c r="AE50" s="966">
        <v>583</v>
      </c>
      <c r="AF50" s="967"/>
      <c r="AG50" s="966">
        <v>336</v>
      </c>
      <c r="AH50" s="967"/>
      <c r="AI50" s="1003"/>
      <c r="AJ50" s="1004"/>
    </row>
    <row r="51" spans="1:36" ht="12">
      <c r="A51" s="672"/>
      <c r="B51" s="14" t="s">
        <v>91</v>
      </c>
      <c r="C51" s="885">
        <f>SUM(C46:C50)</f>
        <v>1464</v>
      </c>
      <c r="D51" s="957"/>
      <c r="E51" s="885">
        <f>SUM(E46:E50)</f>
        <v>1198</v>
      </c>
      <c r="F51" s="957"/>
      <c r="G51" s="885">
        <f>SUM(G46:G50)</f>
        <v>1556</v>
      </c>
      <c r="H51" s="957"/>
      <c r="I51" s="885">
        <f>SUM(I46:I50)</f>
        <v>1517</v>
      </c>
      <c r="J51" s="886"/>
      <c r="K51" s="946">
        <v>131</v>
      </c>
      <c r="L51" s="999"/>
      <c r="M51" s="672"/>
      <c r="N51" s="20" t="s">
        <v>91</v>
      </c>
      <c r="O51" s="996">
        <f>SUM(O46:O50)</f>
        <v>1339</v>
      </c>
      <c r="P51" s="997"/>
      <c r="Q51" s="996">
        <f>SUM(Q46:Q50)</f>
        <v>1080</v>
      </c>
      <c r="R51" s="997"/>
      <c r="S51" s="996">
        <f>SUM(S46:S50)</f>
        <v>1099</v>
      </c>
      <c r="T51" s="997"/>
      <c r="U51" s="996">
        <f>SUM(U46:U50)</f>
        <v>1478</v>
      </c>
      <c r="V51" s="997"/>
      <c r="W51" s="996">
        <f>SUM(W46:W50)</f>
        <v>132</v>
      </c>
      <c r="X51" s="1000"/>
      <c r="Y51" s="672"/>
      <c r="Z51" s="20" t="s">
        <v>91</v>
      </c>
      <c r="AA51" s="996">
        <f>SUM(AA46:AA50)</f>
        <v>1344</v>
      </c>
      <c r="AB51" s="997"/>
      <c r="AC51" s="996">
        <f>SUM(AC46:AC50)</f>
        <v>1136</v>
      </c>
      <c r="AD51" s="997"/>
      <c r="AE51" s="996">
        <f>SUM(AE46:AE50)</f>
        <v>1417</v>
      </c>
      <c r="AF51" s="997"/>
      <c r="AG51" s="996">
        <f>SUM(AG46:AG50)</f>
        <v>1458</v>
      </c>
      <c r="AH51" s="997"/>
      <c r="AI51" s="996">
        <f>SUM(AI46:AI50)</f>
        <v>132</v>
      </c>
      <c r="AJ51" s="1000"/>
    </row>
    <row r="52" spans="1:36" ht="12">
      <c r="A52" s="672" t="s">
        <v>76</v>
      </c>
      <c r="B52" s="15" t="s">
        <v>32</v>
      </c>
      <c r="C52" s="817">
        <v>1066</v>
      </c>
      <c r="D52" s="817"/>
      <c r="E52" s="817">
        <v>714</v>
      </c>
      <c r="F52" s="817"/>
      <c r="G52" s="817">
        <v>831</v>
      </c>
      <c r="H52" s="817"/>
      <c r="I52" s="817">
        <v>191</v>
      </c>
      <c r="J52" s="817"/>
      <c r="K52" s="817">
        <v>170</v>
      </c>
      <c r="L52" s="998"/>
      <c r="M52" s="672" t="s">
        <v>75</v>
      </c>
      <c r="N52" s="15" t="s">
        <v>32</v>
      </c>
      <c r="O52" s="817">
        <v>1148</v>
      </c>
      <c r="P52" s="817"/>
      <c r="Q52" s="817">
        <v>742</v>
      </c>
      <c r="R52" s="817"/>
      <c r="S52" s="817">
        <v>867</v>
      </c>
      <c r="T52" s="817"/>
      <c r="U52" s="817">
        <v>197</v>
      </c>
      <c r="V52" s="817"/>
      <c r="W52" s="817">
        <v>188</v>
      </c>
      <c r="X52" s="998"/>
      <c r="Y52" s="672" t="s">
        <v>74</v>
      </c>
      <c r="Z52" s="31" t="s">
        <v>32</v>
      </c>
      <c r="AA52" s="968">
        <v>1115</v>
      </c>
      <c r="AB52" s="968"/>
      <c r="AC52" s="968">
        <v>647</v>
      </c>
      <c r="AD52" s="968"/>
      <c r="AE52" s="968">
        <v>788</v>
      </c>
      <c r="AF52" s="968"/>
      <c r="AG52" s="968">
        <v>187</v>
      </c>
      <c r="AH52" s="968"/>
      <c r="AI52" s="968">
        <v>182</v>
      </c>
      <c r="AJ52" s="995"/>
    </row>
    <row r="53" spans="1:36" ht="12">
      <c r="A53" s="672"/>
      <c r="B53" s="48"/>
      <c r="C53" s="791" t="s">
        <v>34</v>
      </c>
      <c r="D53" s="1056"/>
      <c r="E53" s="1056"/>
      <c r="F53" s="1056"/>
      <c r="G53" s="1056"/>
      <c r="H53" s="1056"/>
      <c r="I53" s="1056"/>
      <c r="J53" s="1056"/>
      <c r="K53" s="1056"/>
      <c r="L53" s="1057"/>
      <c r="M53" s="672"/>
      <c r="N53" s="18"/>
      <c r="O53" s="1064" t="s">
        <v>37</v>
      </c>
      <c r="P53" s="1065"/>
      <c r="Q53" s="1065"/>
      <c r="R53" s="1065"/>
      <c r="S53" s="1065"/>
      <c r="T53" s="1065"/>
      <c r="U53" s="1065"/>
      <c r="V53" s="1065"/>
      <c r="W53" s="1066"/>
      <c r="X53" s="44"/>
      <c r="Y53" s="672"/>
      <c r="Z53" s="31"/>
      <c r="AA53" s="705" t="s">
        <v>40</v>
      </c>
      <c r="AB53" s="706"/>
      <c r="AC53" s="706"/>
      <c r="AD53" s="706"/>
      <c r="AE53" s="706"/>
      <c r="AF53" s="706"/>
      <c r="AG53" s="706"/>
      <c r="AH53" s="706"/>
      <c r="AI53" s="706"/>
      <c r="AJ53" s="1070"/>
    </row>
    <row r="54" spans="1:36" ht="12">
      <c r="A54" s="672"/>
      <c r="B54" s="30"/>
      <c r="C54" s="1058" t="s">
        <v>35</v>
      </c>
      <c r="D54" s="1059"/>
      <c r="E54" s="1059"/>
      <c r="F54" s="1059"/>
      <c r="G54" s="1059"/>
      <c r="H54" s="1059"/>
      <c r="I54" s="1059"/>
      <c r="J54" s="1059"/>
      <c r="K54" s="1059"/>
      <c r="L54" s="1060"/>
      <c r="M54" s="672"/>
      <c r="N54" s="30"/>
      <c r="O54" s="1067" t="s">
        <v>36</v>
      </c>
      <c r="P54" s="1068"/>
      <c r="Q54" s="1068"/>
      <c r="R54" s="1068"/>
      <c r="S54" s="1068"/>
      <c r="T54" s="1068"/>
      <c r="U54" s="1068"/>
      <c r="V54" s="1068"/>
      <c r="W54" s="1068"/>
      <c r="X54" s="1069"/>
      <c r="Y54" s="672"/>
      <c r="Z54" s="42"/>
      <c r="AA54" s="1067" t="s">
        <v>39</v>
      </c>
      <c r="AB54" s="1068"/>
      <c r="AC54" s="1068"/>
      <c r="AD54" s="1068"/>
      <c r="AE54" s="1068"/>
      <c r="AF54" s="1068"/>
      <c r="AG54" s="1068"/>
      <c r="AH54" s="1068"/>
      <c r="AI54" s="1068"/>
      <c r="AJ54" s="1069"/>
    </row>
    <row r="55" spans="1:36" ht="12">
      <c r="A55" s="672"/>
      <c r="B55" s="31" t="s">
        <v>33</v>
      </c>
      <c r="C55" s="968"/>
      <c r="D55" s="968"/>
      <c r="E55" s="968">
        <v>644</v>
      </c>
      <c r="F55" s="968"/>
      <c r="G55" s="968"/>
      <c r="H55" s="968"/>
      <c r="I55" s="968"/>
      <c r="J55" s="968"/>
      <c r="K55" s="993"/>
      <c r="L55" s="994"/>
      <c r="M55" s="672"/>
      <c r="N55" s="31" t="s">
        <v>33</v>
      </c>
      <c r="O55" s="968"/>
      <c r="P55" s="968"/>
      <c r="Q55" s="968">
        <v>646</v>
      </c>
      <c r="R55" s="968"/>
      <c r="S55" s="968"/>
      <c r="T55" s="968"/>
      <c r="U55" s="968"/>
      <c r="V55" s="968"/>
      <c r="W55" s="993"/>
      <c r="X55" s="994"/>
      <c r="Y55" s="672"/>
      <c r="Z55" s="31" t="s">
        <v>33</v>
      </c>
      <c r="AA55" s="968"/>
      <c r="AB55" s="968"/>
      <c r="AC55" s="968">
        <v>647</v>
      </c>
      <c r="AD55" s="968"/>
      <c r="AE55" s="968"/>
      <c r="AF55" s="968"/>
      <c r="AG55" s="968"/>
      <c r="AH55" s="968"/>
      <c r="AI55" s="993"/>
      <c r="AJ55" s="994"/>
    </row>
    <row r="56" spans="1:36" ht="12">
      <c r="A56" s="678" t="s">
        <v>92</v>
      </c>
      <c r="B56" s="15" t="s">
        <v>93</v>
      </c>
      <c r="C56" s="865">
        <v>160</v>
      </c>
      <c r="D56" s="872"/>
      <c r="E56" s="865">
        <v>85</v>
      </c>
      <c r="F56" s="866"/>
      <c r="G56" s="865">
        <v>65</v>
      </c>
      <c r="H56" s="866"/>
      <c r="I56" s="865">
        <v>10</v>
      </c>
      <c r="J56" s="866"/>
      <c r="K56" s="865">
        <v>10</v>
      </c>
      <c r="L56" s="869"/>
      <c r="M56" s="678" t="s">
        <v>92</v>
      </c>
      <c r="N56" s="15" t="s">
        <v>93</v>
      </c>
      <c r="O56" s="865">
        <v>140</v>
      </c>
      <c r="P56" s="872"/>
      <c r="Q56" s="865">
        <v>85</v>
      </c>
      <c r="R56" s="866"/>
      <c r="S56" s="865">
        <v>85</v>
      </c>
      <c r="T56" s="866"/>
      <c r="U56" s="865">
        <v>10</v>
      </c>
      <c r="V56" s="991"/>
      <c r="W56" s="865">
        <v>10</v>
      </c>
      <c r="X56" s="869"/>
      <c r="Y56" s="678" t="s">
        <v>92</v>
      </c>
      <c r="Z56" s="15" t="s">
        <v>93</v>
      </c>
      <c r="AA56" s="865">
        <v>140</v>
      </c>
      <c r="AB56" s="992"/>
      <c r="AC56" s="865">
        <v>85</v>
      </c>
      <c r="AD56" s="866"/>
      <c r="AE56" s="865">
        <v>85</v>
      </c>
      <c r="AF56" s="866"/>
      <c r="AG56" s="865">
        <v>10</v>
      </c>
      <c r="AH56" s="991"/>
      <c r="AI56" s="865">
        <v>10</v>
      </c>
      <c r="AJ56" s="869"/>
    </row>
    <row r="57" spans="1:36" ht="12">
      <c r="A57" s="678"/>
      <c r="B57" s="16" t="s">
        <v>94</v>
      </c>
      <c r="C57" s="905">
        <v>127</v>
      </c>
      <c r="D57" s="948"/>
      <c r="E57" s="905">
        <v>95</v>
      </c>
      <c r="F57" s="949"/>
      <c r="G57" s="905">
        <v>78</v>
      </c>
      <c r="H57" s="949"/>
      <c r="I57" s="905">
        <v>20</v>
      </c>
      <c r="J57" s="949"/>
      <c r="K57" s="905">
        <v>2</v>
      </c>
      <c r="L57" s="941"/>
      <c r="M57" s="678"/>
      <c r="N57" s="16" t="s">
        <v>94</v>
      </c>
      <c r="O57" s="905">
        <v>132</v>
      </c>
      <c r="P57" s="948"/>
      <c r="Q57" s="905">
        <v>90</v>
      </c>
      <c r="R57" s="949"/>
      <c r="S57" s="905">
        <v>82</v>
      </c>
      <c r="T57" s="949"/>
      <c r="U57" s="905">
        <v>24</v>
      </c>
      <c r="V57" s="950"/>
      <c r="W57" s="905">
        <v>2</v>
      </c>
      <c r="X57" s="941"/>
      <c r="Y57" s="678"/>
      <c r="Z57" s="16" t="s">
        <v>94</v>
      </c>
      <c r="AA57" s="905">
        <v>128</v>
      </c>
      <c r="AB57" s="985"/>
      <c r="AC57" s="905">
        <v>90</v>
      </c>
      <c r="AD57" s="950"/>
      <c r="AE57" s="905">
        <v>86</v>
      </c>
      <c r="AF57" s="950"/>
      <c r="AG57" s="905">
        <v>24</v>
      </c>
      <c r="AH57" s="950"/>
      <c r="AI57" s="905">
        <v>2</v>
      </c>
      <c r="AJ57" s="951"/>
    </row>
    <row r="58" spans="1:36" ht="12">
      <c r="A58" s="678"/>
      <c r="B58" s="16" t="s">
        <v>95</v>
      </c>
      <c r="C58" s="905">
        <v>125</v>
      </c>
      <c r="D58" s="948"/>
      <c r="E58" s="905">
        <v>60</v>
      </c>
      <c r="F58" s="949"/>
      <c r="G58" s="905">
        <v>80</v>
      </c>
      <c r="H58" s="949"/>
      <c r="I58" s="905">
        <v>20</v>
      </c>
      <c r="J58" s="949"/>
      <c r="K58" s="905">
        <v>3</v>
      </c>
      <c r="L58" s="941"/>
      <c r="M58" s="678"/>
      <c r="N58" s="16" t="s">
        <v>95</v>
      </c>
      <c r="O58" s="905">
        <v>125</v>
      </c>
      <c r="P58" s="948"/>
      <c r="Q58" s="905">
        <v>60</v>
      </c>
      <c r="R58" s="949"/>
      <c r="S58" s="905">
        <v>80</v>
      </c>
      <c r="T58" s="949"/>
      <c r="U58" s="905">
        <v>20</v>
      </c>
      <c r="V58" s="950"/>
      <c r="W58" s="905">
        <v>3</v>
      </c>
      <c r="X58" s="941"/>
      <c r="Y58" s="678"/>
      <c r="Z58" s="16" t="s">
        <v>95</v>
      </c>
      <c r="AA58" s="905">
        <v>125</v>
      </c>
      <c r="AB58" s="985"/>
      <c r="AC58" s="905">
        <v>60</v>
      </c>
      <c r="AD58" s="950"/>
      <c r="AE58" s="905">
        <v>80</v>
      </c>
      <c r="AF58" s="950"/>
      <c r="AG58" s="905">
        <v>20</v>
      </c>
      <c r="AH58" s="950"/>
      <c r="AI58" s="905">
        <v>3</v>
      </c>
      <c r="AJ58" s="951"/>
    </row>
    <row r="59" spans="1:36" ht="12">
      <c r="A59" s="678"/>
      <c r="B59" s="16" t="s">
        <v>96</v>
      </c>
      <c r="C59" s="905">
        <v>28</v>
      </c>
      <c r="D59" s="948"/>
      <c r="E59" s="905">
        <v>28</v>
      </c>
      <c r="F59" s="949"/>
      <c r="G59" s="905">
        <v>14</v>
      </c>
      <c r="H59" s="949"/>
      <c r="I59" s="905">
        <v>2</v>
      </c>
      <c r="J59" s="949"/>
      <c r="K59" s="905">
        <v>2</v>
      </c>
      <c r="L59" s="941"/>
      <c r="M59" s="678"/>
      <c r="N59" s="16" t="s">
        <v>96</v>
      </c>
      <c r="O59" s="905">
        <v>32</v>
      </c>
      <c r="P59" s="948"/>
      <c r="Q59" s="905">
        <v>26</v>
      </c>
      <c r="R59" s="949"/>
      <c r="S59" s="905">
        <v>22</v>
      </c>
      <c r="T59" s="949"/>
      <c r="U59" s="905">
        <v>2</v>
      </c>
      <c r="V59" s="950"/>
      <c r="W59" s="905">
        <v>2</v>
      </c>
      <c r="X59" s="941"/>
      <c r="Y59" s="678"/>
      <c r="Z59" s="16" t="s">
        <v>96</v>
      </c>
      <c r="AA59" s="905">
        <v>32</v>
      </c>
      <c r="AB59" s="985"/>
      <c r="AC59" s="905">
        <v>26</v>
      </c>
      <c r="AD59" s="950"/>
      <c r="AE59" s="905">
        <v>22</v>
      </c>
      <c r="AF59" s="950"/>
      <c r="AG59" s="905">
        <v>2</v>
      </c>
      <c r="AH59" s="950"/>
      <c r="AI59" s="905">
        <v>2</v>
      </c>
      <c r="AJ59" s="951"/>
    </row>
    <row r="60" spans="1:36" ht="12">
      <c r="A60" s="678"/>
      <c r="B60" s="16" t="s">
        <v>97</v>
      </c>
      <c r="C60" s="905">
        <v>85</v>
      </c>
      <c r="D60" s="948"/>
      <c r="E60" s="905">
        <v>45</v>
      </c>
      <c r="F60" s="949"/>
      <c r="G60" s="905">
        <v>58</v>
      </c>
      <c r="H60" s="949"/>
      <c r="I60" s="905">
        <v>12</v>
      </c>
      <c r="J60" s="949"/>
      <c r="K60" s="905">
        <v>5</v>
      </c>
      <c r="L60" s="941"/>
      <c r="M60" s="678"/>
      <c r="N60" s="16" t="s">
        <v>97</v>
      </c>
      <c r="O60" s="905">
        <v>85</v>
      </c>
      <c r="P60" s="948"/>
      <c r="Q60" s="905">
        <v>45</v>
      </c>
      <c r="R60" s="949"/>
      <c r="S60" s="905">
        <v>58</v>
      </c>
      <c r="T60" s="949"/>
      <c r="U60" s="905">
        <v>12</v>
      </c>
      <c r="V60" s="950"/>
      <c r="W60" s="905">
        <v>5</v>
      </c>
      <c r="X60" s="941"/>
      <c r="Y60" s="678"/>
      <c r="Z60" s="16" t="s">
        <v>97</v>
      </c>
      <c r="AA60" s="905">
        <v>85</v>
      </c>
      <c r="AB60" s="985"/>
      <c r="AC60" s="905">
        <v>45</v>
      </c>
      <c r="AD60" s="950"/>
      <c r="AE60" s="905">
        <v>58</v>
      </c>
      <c r="AF60" s="950"/>
      <c r="AG60" s="905">
        <v>12</v>
      </c>
      <c r="AH60" s="950"/>
      <c r="AI60" s="905">
        <v>5</v>
      </c>
      <c r="AJ60" s="951"/>
    </row>
    <row r="61" spans="1:36" ht="12">
      <c r="A61" s="678"/>
      <c r="B61" s="16" t="s">
        <v>15</v>
      </c>
      <c r="C61" s="905">
        <v>115</v>
      </c>
      <c r="D61" s="948"/>
      <c r="E61" s="905">
        <v>45</v>
      </c>
      <c r="F61" s="949"/>
      <c r="G61" s="905">
        <v>55</v>
      </c>
      <c r="H61" s="949"/>
      <c r="I61" s="905">
        <v>10</v>
      </c>
      <c r="J61" s="949"/>
      <c r="K61" s="905">
        <v>7</v>
      </c>
      <c r="L61" s="941"/>
      <c r="M61" s="678"/>
      <c r="N61" s="16" t="s">
        <v>15</v>
      </c>
      <c r="O61" s="905">
        <v>125</v>
      </c>
      <c r="P61" s="948"/>
      <c r="Q61" s="905">
        <v>50</v>
      </c>
      <c r="R61" s="949"/>
      <c r="S61" s="905">
        <v>65</v>
      </c>
      <c r="T61" s="949"/>
      <c r="U61" s="905">
        <v>12</v>
      </c>
      <c r="V61" s="950"/>
      <c r="W61" s="905">
        <v>7</v>
      </c>
      <c r="X61" s="941"/>
      <c r="Y61" s="678"/>
      <c r="Z61" s="16" t="s">
        <v>15</v>
      </c>
      <c r="AA61" s="905">
        <v>130</v>
      </c>
      <c r="AB61" s="985"/>
      <c r="AC61" s="905">
        <v>50</v>
      </c>
      <c r="AD61" s="950"/>
      <c r="AE61" s="905">
        <v>70</v>
      </c>
      <c r="AF61" s="950"/>
      <c r="AG61" s="905">
        <v>12</v>
      </c>
      <c r="AH61" s="950"/>
      <c r="AI61" s="905">
        <v>7</v>
      </c>
      <c r="AJ61" s="951"/>
    </row>
    <row r="62" spans="1:36" ht="12">
      <c r="A62" s="678"/>
      <c r="B62" s="16" t="s">
        <v>98</v>
      </c>
      <c r="C62" s="905">
        <v>40</v>
      </c>
      <c r="D62" s="948"/>
      <c r="E62" s="905">
        <v>20</v>
      </c>
      <c r="F62" s="949"/>
      <c r="G62" s="905">
        <v>40</v>
      </c>
      <c r="H62" s="949"/>
      <c r="I62" s="905"/>
      <c r="J62" s="949"/>
      <c r="K62" s="905"/>
      <c r="L62" s="941"/>
      <c r="M62" s="678"/>
      <c r="N62" s="16" t="s">
        <v>98</v>
      </c>
      <c r="O62" s="905">
        <v>40</v>
      </c>
      <c r="P62" s="948"/>
      <c r="Q62" s="905">
        <v>20</v>
      </c>
      <c r="R62" s="949"/>
      <c r="S62" s="905">
        <v>40</v>
      </c>
      <c r="T62" s="949"/>
      <c r="U62" s="905"/>
      <c r="V62" s="950"/>
      <c r="W62" s="905"/>
      <c r="X62" s="941"/>
      <c r="Y62" s="678"/>
      <c r="Z62" s="16" t="s">
        <v>98</v>
      </c>
      <c r="AA62" s="905">
        <v>55</v>
      </c>
      <c r="AB62" s="985"/>
      <c r="AC62" s="905">
        <v>20</v>
      </c>
      <c r="AD62" s="950"/>
      <c r="AE62" s="905">
        <v>35</v>
      </c>
      <c r="AF62" s="950"/>
      <c r="AG62" s="905"/>
      <c r="AH62" s="950"/>
      <c r="AI62" s="987"/>
      <c r="AJ62" s="988"/>
    </row>
    <row r="63" spans="1:36" ht="12">
      <c r="A63" s="678"/>
      <c r="B63" s="48" t="s">
        <v>14</v>
      </c>
      <c r="C63" s="900">
        <v>75</v>
      </c>
      <c r="D63" s="990"/>
      <c r="E63" s="900">
        <v>10</v>
      </c>
      <c r="F63" s="961"/>
      <c r="G63" s="900">
        <v>20</v>
      </c>
      <c r="H63" s="961"/>
      <c r="I63" s="900"/>
      <c r="J63" s="961"/>
      <c r="K63" s="900">
        <v>5</v>
      </c>
      <c r="L63" s="986"/>
      <c r="M63" s="678"/>
      <c r="N63" s="48" t="s">
        <v>14</v>
      </c>
      <c r="O63" s="900">
        <v>75</v>
      </c>
      <c r="P63" s="990"/>
      <c r="Q63" s="900">
        <v>10</v>
      </c>
      <c r="R63" s="961"/>
      <c r="S63" s="900">
        <v>20</v>
      </c>
      <c r="T63" s="961"/>
      <c r="U63" s="1023"/>
      <c r="V63" s="1024"/>
      <c r="W63" s="900">
        <v>5</v>
      </c>
      <c r="X63" s="986"/>
      <c r="Y63" s="678"/>
      <c r="Z63" s="16" t="s">
        <v>14</v>
      </c>
      <c r="AA63" s="905">
        <v>75</v>
      </c>
      <c r="AB63" s="985"/>
      <c r="AC63" s="905">
        <v>10</v>
      </c>
      <c r="AD63" s="950"/>
      <c r="AE63" s="905">
        <v>20</v>
      </c>
      <c r="AF63" s="950"/>
      <c r="AG63" s="963"/>
      <c r="AH63" s="964"/>
      <c r="AI63" s="905">
        <v>5</v>
      </c>
      <c r="AJ63" s="951"/>
    </row>
    <row r="64" spans="1:36" ht="12">
      <c r="A64" s="678"/>
      <c r="B64" s="14" t="s">
        <v>91</v>
      </c>
      <c r="C64" s="885">
        <f>SUM(C56:C63)</f>
        <v>755</v>
      </c>
      <c r="D64" s="874"/>
      <c r="E64" s="885">
        <f>SUM(E56:E63)</f>
        <v>388</v>
      </c>
      <c r="F64" s="957"/>
      <c r="G64" s="885">
        <f>SUM(G56:G63)</f>
        <v>410</v>
      </c>
      <c r="H64" s="957"/>
      <c r="I64" s="885">
        <f>SUM(I56:I63)</f>
        <v>74</v>
      </c>
      <c r="J64" s="957"/>
      <c r="K64" s="885">
        <f>SUM(K56:K63)</f>
        <v>34</v>
      </c>
      <c r="L64" s="956"/>
      <c r="M64" s="678"/>
      <c r="N64" s="14" t="s">
        <v>91</v>
      </c>
      <c r="O64" s="885">
        <f>SUM(O56:O63)</f>
        <v>754</v>
      </c>
      <c r="P64" s="957"/>
      <c r="Q64" s="885">
        <f>SUM(Q56:Q63)</f>
        <v>386</v>
      </c>
      <c r="R64" s="957"/>
      <c r="S64" s="885">
        <f>SUM(S56:S63)</f>
        <v>452</v>
      </c>
      <c r="T64" s="957"/>
      <c r="U64" s="885">
        <f>SUM(U56:U63)</f>
        <v>80</v>
      </c>
      <c r="V64" s="965"/>
      <c r="W64" s="885">
        <f>SUM(W56:W63)</f>
        <v>34</v>
      </c>
      <c r="X64" s="956"/>
      <c r="Y64" s="678"/>
      <c r="Z64" s="45" t="s">
        <v>38</v>
      </c>
      <c r="AA64" s="900">
        <v>56</v>
      </c>
      <c r="AB64" s="961"/>
      <c r="AC64" s="900">
        <v>49</v>
      </c>
      <c r="AD64" s="961"/>
      <c r="AE64" s="900">
        <v>36</v>
      </c>
      <c r="AF64" s="961"/>
      <c r="AG64" s="900">
        <v>6</v>
      </c>
      <c r="AH64" s="900"/>
      <c r="AI64" s="900">
        <v>3</v>
      </c>
      <c r="AJ64" s="962"/>
    </row>
    <row r="65" spans="1:36" ht="12">
      <c r="A65" s="678" t="s">
        <v>101</v>
      </c>
      <c r="B65" s="21" t="s">
        <v>7</v>
      </c>
      <c r="C65" s="785">
        <v>46</v>
      </c>
      <c r="D65" s="785"/>
      <c r="E65" s="785">
        <v>18</v>
      </c>
      <c r="F65" s="785"/>
      <c r="G65" s="785">
        <v>26</v>
      </c>
      <c r="H65" s="785"/>
      <c r="I65" s="785">
        <v>3</v>
      </c>
      <c r="J65" s="785"/>
      <c r="K65" s="785">
        <v>2</v>
      </c>
      <c r="L65" s="960"/>
      <c r="M65" s="678" t="s">
        <v>101</v>
      </c>
      <c r="N65" s="21" t="s">
        <v>7</v>
      </c>
      <c r="O65" s="785">
        <v>46</v>
      </c>
      <c r="P65" s="785"/>
      <c r="Q65" s="785">
        <v>18</v>
      </c>
      <c r="R65" s="785"/>
      <c r="S65" s="785">
        <v>26</v>
      </c>
      <c r="T65" s="785"/>
      <c r="U65" s="785">
        <v>3</v>
      </c>
      <c r="V65" s="785"/>
      <c r="W65" s="785">
        <v>2</v>
      </c>
      <c r="X65" s="960"/>
      <c r="Y65" s="678"/>
      <c r="Z65" s="14" t="s">
        <v>91</v>
      </c>
      <c r="AA65" s="885">
        <f>SUM(AA56:AA64)</f>
        <v>826</v>
      </c>
      <c r="AB65" s="965"/>
      <c r="AC65" s="885">
        <f>SUM(AC56:AC64)</f>
        <v>435</v>
      </c>
      <c r="AD65" s="965"/>
      <c r="AE65" s="885">
        <f>SUM(AE56:AE64)</f>
        <v>492</v>
      </c>
      <c r="AF65" s="965"/>
      <c r="AG65" s="885">
        <f>SUM(AG56:AG64)</f>
        <v>86</v>
      </c>
      <c r="AH65" s="965"/>
      <c r="AI65" s="885">
        <f>SUM(AI56:AI64)</f>
        <v>37</v>
      </c>
      <c r="AJ65" s="984"/>
    </row>
    <row r="66" spans="1:36" ht="12">
      <c r="A66" s="692"/>
      <c r="B66" s="17" t="s">
        <v>102</v>
      </c>
      <c r="C66" s="909">
        <v>46</v>
      </c>
      <c r="D66" s="909"/>
      <c r="E66" s="909">
        <v>24</v>
      </c>
      <c r="F66" s="909"/>
      <c r="G66" s="909">
        <v>26</v>
      </c>
      <c r="H66" s="909"/>
      <c r="I66" s="909">
        <v>2</v>
      </c>
      <c r="J66" s="909"/>
      <c r="K66" s="909">
        <v>2</v>
      </c>
      <c r="L66" s="942"/>
      <c r="M66" s="692"/>
      <c r="N66" s="17" t="s">
        <v>102</v>
      </c>
      <c r="O66" s="909">
        <v>46</v>
      </c>
      <c r="P66" s="909"/>
      <c r="Q66" s="909">
        <v>24</v>
      </c>
      <c r="R66" s="909"/>
      <c r="S66" s="909">
        <v>26</v>
      </c>
      <c r="T66" s="909"/>
      <c r="U66" s="909">
        <v>2</v>
      </c>
      <c r="V66" s="909"/>
      <c r="W66" s="909">
        <v>2</v>
      </c>
      <c r="X66" s="942"/>
      <c r="Y66" s="678" t="s">
        <v>101</v>
      </c>
      <c r="Z66" s="21" t="s">
        <v>7</v>
      </c>
      <c r="AA66" s="785">
        <v>46</v>
      </c>
      <c r="AB66" s="785"/>
      <c r="AC66" s="785">
        <v>18</v>
      </c>
      <c r="AD66" s="785"/>
      <c r="AE66" s="785">
        <v>26</v>
      </c>
      <c r="AF66" s="785"/>
      <c r="AG66" s="785">
        <v>3</v>
      </c>
      <c r="AH66" s="785"/>
      <c r="AI66" s="785">
        <v>2</v>
      </c>
      <c r="AJ66" s="960"/>
    </row>
    <row r="67" spans="1:36" ht="12">
      <c r="A67" s="692"/>
      <c r="B67" s="17" t="s">
        <v>103</v>
      </c>
      <c r="C67" s="909">
        <v>47</v>
      </c>
      <c r="D67" s="909"/>
      <c r="E67" s="909">
        <v>28</v>
      </c>
      <c r="F67" s="909"/>
      <c r="G67" s="909">
        <v>37</v>
      </c>
      <c r="H67" s="909"/>
      <c r="I67" s="909">
        <v>5</v>
      </c>
      <c r="J67" s="909"/>
      <c r="K67" s="909">
        <v>1</v>
      </c>
      <c r="L67" s="942"/>
      <c r="M67" s="692"/>
      <c r="N67" s="17" t="s">
        <v>103</v>
      </c>
      <c r="O67" s="909">
        <v>49</v>
      </c>
      <c r="P67" s="909"/>
      <c r="Q67" s="909">
        <v>24</v>
      </c>
      <c r="R67" s="909"/>
      <c r="S67" s="909">
        <v>40</v>
      </c>
      <c r="T67" s="909"/>
      <c r="U67" s="909">
        <v>5</v>
      </c>
      <c r="V67" s="909"/>
      <c r="W67" s="909">
        <v>0</v>
      </c>
      <c r="X67" s="942"/>
      <c r="Y67" s="692"/>
      <c r="Z67" s="17" t="s">
        <v>102</v>
      </c>
      <c r="AA67" s="909">
        <v>46</v>
      </c>
      <c r="AB67" s="950"/>
      <c r="AC67" s="909">
        <v>24</v>
      </c>
      <c r="AD67" s="950"/>
      <c r="AE67" s="909">
        <v>26</v>
      </c>
      <c r="AF67" s="950"/>
      <c r="AG67" s="909">
        <v>2</v>
      </c>
      <c r="AH67" s="950"/>
      <c r="AI67" s="909">
        <v>2</v>
      </c>
      <c r="AJ67" s="951"/>
    </row>
    <row r="68" spans="1:36" ht="12">
      <c r="A68" s="692"/>
      <c r="B68" s="17" t="s">
        <v>104</v>
      </c>
      <c r="C68" s="909">
        <v>41</v>
      </c>
      <c r="D68" s="909"/>
      <c r="E68" s="909">
        <v>25</v>
      </c>
      <c r="F68" s="909"/>
      <c r="G68" s="909">
        <v>24</v>
      </c>
      <c r="H68" s="909"/>
      <c r="I68" s="909">
        <v>2</v>
      </c>
      <c r="J68" s="909"/>
      <c r="K68" s="909">
        <v>0</v>
      </c>
      <c r="L68" s="942"/>
      <c r="M68" s="692"/>
      <c r="N68" s="17" t="s">
        <v>104</v>
      </c>
      <c r="O68" s="909">
        <v>41</v>
      </c>
      <c r="P68" s="909"/>
      <c r="Q68" s="909">
        <v>24</v>
      </c>
      <c r="R68" s="909"/>
      <c r="S68" s="909">
        <v>25</v>
      </c>
      <c r="T68" s="909"/>
      <c r="U68" s="909">
        <v>2</v>
      </c>
      <c r="V68" s="909"/>
      <c r="W68" s="909">
        <v>0</v>
      </c>
      <c r="X68" s="942"/>
      <c r="Y68" s="692"/>
      <c r="Z68" s="17" t="s">
        <v>103</v>
      </c>
      <c r="AA68" s="909">
        <v>50</v>
      </c>
      <c r="AB68" s="950"/>
      <c r="AC68" s="909">
        <v>25</v>
      </c>
      <c r="AD68" s="950"/>
      <c r="AE68" s="909">
        <v>40</v>
      </c>
      <c r="AF68" s="950"/>
      <c r="AG68" s="909">
        <v>5</v>
      </c>
      <c r="AH68" s="950"/>
      <c r="AI68" s="909">
        <v>0</v>
      </c>
      <c r="AJ68" s="951"/>
    </row>
    <row r="69" spans="1:36" ht="12">
      <c r="A69" s="692"/>
      <c r="B69" s="17" t="s">
        <v>6</v>
      </c>
      <c r="C69" s="909">
        <v>69</v>
      </c>
      <c r="D69" s="909"/>
      <c r="E69" s="909">
        <v>24</v>
      </c>
      <c r="F69" s="909"/>
      <c r="G69" s="909">
        <v>24</v>
      </c>
      <c r="H69" s="909"/>
      <c r="I69" s="909">
        <v>5</v>
      </c>
      <c r="J69" s="909"/>
      <c r="K69" s="909">
        <v>3</v>
      </c>
      <c r="L69" s="942"/>
      <c r="M69" s="692"/>
      <c r="N69" s="17" t="s">
        <v>6</v>
      </c>
      <c r="O69" s="909">
        <v>72</v>
      </c>
      <c r="P69" s="909"/>
      <c r="Q69" s="909">
        <v>21</v>
      </c>
      <c r="R69" s="909"/>
      <c r="S69" s="909">
        <v>30</v>
      </c>
      <c r="T69" s="909"/>
      <c r="U69" s="909">
        <v>5</v>
      </c>
      <c r="V69" s="909"/>
      <c r="W69" s="909">
        <v>4</v>
      </c>
      <c r="X69" s="942"/>
      <c r="Y69" s="692"/>
      <c r="Z69" s="17" t="s">
        <v>104</v>
      </c>
      <c r="AA69" s="909">
        <v>43</v>
      </c>
      <c r="AB69" s="950"/>
      <c r="AC69" s="909">
        <v>25</v>
      </c>
      <c r="AD69" s="950"/>
      <c r="AE69" s="909">
        <v>25</v>
      </c>
      <c r="AF69" s="950"/>
      <c r="AG69" s="909">
        <v>3</v>
      </c>
      <c r="AH69" s="950"/>
      <c r="AI69" s="909">
        <v>0</v>
      </c>
      <c r="AJ69" s="951"/>
    </row>
    <row r="70" spans="1:36" ht="12">
      <c r="A70" s="692"/>
      <c r="B70" s="17" t="s">
        <v>5</v>
      </c>
      <c r="C70" s="909">
        <v>75</v>
      </c>
      <c r="D70" s="909"/>
      <c r="E70" s="909">
        <v>32</v>
      </c>
      <c r="F70" s="909"/>
      <c r="G70" s="909">
        <v>40</v>
      </c>
      <c r="H70" s="909"/>
      <c r="I70" s="909">
        <v>4</v>
      </c>
      <c r="J70" s="909"/>
      <c r="K70" s="909">
        <v>2</v>
      </c>
      <c r="L70" s="942"/>
      <c r="M70" s="692"/>
      <c r="N70" s="17" t="s">
        <v>5</v>
      </c>
      <c r="O70" s="909">
        <v>75</v>
      </c>
      <c r="P70" s="909"/>
      <c r="Q70" s="909">
        <v>32</v>
      </c>
      <c r="R70" s="909"/>
      <c r="S70" s="909">
        <v>38</v>
      </c>
      <c r="T70" s="909"/>
      <c r="U70" s="909">
        <v>4</v>
      </c>
      <c r="V70" s="909"/>
      <c r="W70" s="909">
        <v>2</v>
      </c>
      <c r="X70" s="942"/>
      <c r="Y70" s="692"/>
      <c r="Z70" s="17" t="s">
        <v>6</v>
      </c>
      <c r="AA70" s="909">
        <v>68</v>
      </c>
      <c r="AB70" s="950"/>
      <c r="AC70" s="909">
        <v>23</v>
      </c>
      <c r="AD70" s="950"/>
      <c r="AE70" s="909">
        <v>27</v>
      </c>
      <c r="AF70" s="950"/>
      <c r="AG70" s="909">
        <v>3</v>
      </c>
      <c r="AH70" s="950"/>
      <c r="AI70" s="909">
        <v>3</v>
      </c>
      <c r="AJ70" s="951"/>
    </row>
    <row r="71" spans="1:36" ht="12">
      <c r="A71" s="692"/>
      <c r="B71" s="17" t="s">
        <v>8</v>
      </c>
      <c r="C71" s="909">
        <v>68</v>
      </c>
      <c r="D71" s="909"/>
      <c r="E71" s="909">
        <v>40</v>
      </c>
      <c r="F71" s="909"/>
      <c r="G71" s="909">
        <v>40</v>
      </c>
      <c r="H71" s="909"/>
      <c r="I71" s="909">
        <v>2</v>
      </c>
      <c r="J71" s="909"/>
      <c r="K71" s="909">
        <v>2</v>
      </c>
      <c r="L71" s="942"/>
      <c r="M71" s="692"/>
      <c r="N71" s="17" t="s">
        <v>8</v>
      </c>
      <c r="O71" s="909">
        <v>63</v>
      </c>
      <c r="P71" s="909"/>
      <c r="Q71" s="909">
        <v>40</v>
      </c>
      <c r="R71" s="909"/>
      <c r="S71" s="909">
        <v>45</v>
      </c>
      <c r="T71" s="909"/>
      <c r="U71" s="909">
        <v>2</v>
      </c>
      <c r="V71" s="909"/>
      <c r="W71" s="909">
        <v>1</v>
      </c>
      <c r="X71" s="942"/>
      <c r="Y71" s="692"/>
      <c r="Z71" s="17" t="s">
        <v>5</v>
      </c>
      <c r="AA71" s="909">
        <v>64</v>
      </c>
      <c r="AB71" s="950"/>
      <c r="AC71" s="909">
        <v>32</v>
      </c>
      <c r="AD71" s="950"/>
      <c r="AE71" s="909">
        <v>32</v>
      </c>
      <c r="AF71" s="950"/>
      <c r="AG71" s="909">
        <v>4</v>
      </c>
      <c r="AH71" s="950"/>
      <c r="AI71" s="909">
        <v>2</v>
      </c>
      <c r="AJ71" s="951"/>
    </row>
    <row r="72" spans="1:36" ht="12">
      <c r="A72" s="692"/>
      <c r="B72" s="45" t="s">
        <v>4</v>
      </c>
      <c r="C72" s="907">
        <v>48</v>
      </c>
      <c r="D72" s="907"/>
      <c r="E72" s="907">
        <v>32</v>
      </c>
      <c r="F72" s="907"/>
      <c r="G72" s="907">
        <v>30</v>
      </c>
      <c r="H72" s="907"/>
      <c r="I72" s="907">
        <v>7</v>
      </c>
      <c r="J72" s="907"/>
      <c r="K72" s="907">
        <v>3</v>
      </c>
      <c r="L72" s="969"/>
      <c r="M72" s="692"/>
      <c r="N72" s="45" t="s">
        <v>4</v>
      </c>
      <c r="O72" s="907">
        <v>48</v>
      </c>
      <c r="P72" s="907"/>
      <c r="Q72" s="907">
        <v>38</v>
      </c>
      <c r="R72" s="907"/>
      <c r="S72" s="907">
        <v>34</v>
      </c>
      <c r="T72" s="907"/>
      <c r="U72" s="907">
        <v>3</v>
      </c>
      <c r="V72" s="907"/>
      <c r="W72" s="907">
        <v>3</v>
      </c>
      <c r="X72" s="969"/>
      <c r="Y72" s="692"/>
      <c r="Z72" s="17" t="s">
        <v>8</v>
      </c>
      <c r="AA72" s="909">
        <v>58</v>
      </c>
      <c r="AB72" s="950"/>
      <c r="AC72" s="909">
        <v>40</v>
      </c>
      <c r="AD72" s="950"/>
      <c r="AE72" s="909">
        <v>44</v>
      </c>
      <c r="AF72" s="950"/>
      <c r="AG72" s="909">
        <v>3</v>
      </c>
      <c r="AH72" s="950"/>
      <c r="AI72" s="909">
        <v>1</v>
      </c>
      <c r="AJ72" s="951"/>
    </row>
    <row r="73" spans="1:36" ht="12">
      <c r="A73" s="692"/>
      <c r="B73" s="26" t="s">
        <v>91</v>
      </c>
      <c r="C73" s="946">
        <f>SUM(C65:C72)</f>
        <v>440</v>
      </c>
      <c r="D73" s="946"/>
      <c r="E73" s="946">
        <f>SUM(E65:E72)</f>
        <v>223</v>
      </c>
      <c r="F73" s="946"/>
      <c r="G73" s="946">
        <f>SUM(G65:G72)</f>
        <v>247</v>
      </c>
      <c r="H73" s="946"/>
      <c r="I73" s="885">
        <f>SUM(I65:I72)</f>
        <v>30</v>
      </c>
      <c r="J73" s="957"/>
      <c r="K73" s="946">
        <v>15</v>
      </c>
      <c r="L73" s="982"/>
      <c r="M73" s="692"/>
      <c r="N73" s="26" t="s">
        <v>91</v>
      </c>
      <c r="O73" s="885">
        <f>SUM(O65:O72)</f>
        <v>440</v>
      </c>
      <c r="P73" s="957"/>
      <c r="Q73" s="885">
        <f>SUM(Q65:Q72)</f>
        <v>221</v>
      </c>
      <c r="R73" s="957"/>
      <c r="S73" s="885">
        <f>SUM(S65:S72)</f>
        <v>264</v>
      </c>
      <c r="T73" s="957"/>
      <c r="U73" s="885">
        <f>SUM(U65:U72)</f>
        <v>26</v>
      </c>
      <c r="V73" s="957"/>
      <c r="W73" s="885">
        <f>SUM(W65:W72)</f>
        <v>14</v>
      </c>
      <c r="X73" s="956"/>
      <c r="Y73" s="692"/>
      <c r="Z73" s="45" t="s">
        <v>4</v>
      </c>
      <c r="AA73" s="907">
        <v>49</v>
      </c>
      <c r="AB73" s="958"/>
      <c r="AC73" s="907">
        <v>39</v>
      </c>
      <c r="AD73" s="958"/>
      <c r="AE73" s="907">
        <v>36</v>
      </c>
      <c r="AF73" s="958"/>
      <c r="AG73" s="907">
        <v>3</v>
      </c>
      <c r="AH73" s="958"/>
      <c r="AI73" s="907">
        <v>3</v>
      </c>
      <c r="AJ73" s="959"/>
    </row>
    <row r="74" spans="1:36" ht="12">
      <c r="A74" s="728" t="s">
        <v>70</v>
      </c>
      <c r="B74" s="21" t="s">
        <v>0</v>
      </c>
      <c r="C74" s="785">
        <v>178</v>
      </c>
      <c r="D74" s="989"/>
      <c r="E74" s="785">
        <v>168</v>
      </c>
      <c r="F74" s="983"/>
      <c r="G74" s="785">
        <v>30</v>
      </c>
      <c r="H74" s="983"/>
      <c r="I74" s="785">
        <v>12</v>
      </c>
      <c r="J74" s="983"/>
      <c r="K74" s="785">
        <v>2</v>
      </c>
      <c r="L74" s="921"/>
      <c r="M74" s="728" t="s">
        <v>70</v>
      </c>
      <c r="N74" s="21" t="s">
        <v>0</v>
      </c>
      <c r="O74" s="785">
        <v>178</v>
      </c>
      <c r="P74" s="989"/>
      <c r="Q74" s="785">
        <v>168</v>
      </c>
      <c r="R74" s="983"/>
      <c r="S74" s="785">
        <v>30</v>
      </c>
      <c r="T74" s="983"/>
      <c r="U74" s="785">
        <v>12</v>
      </c>
      <c r="V74" s="983"/>
      <c r="W74" s="785">
        <v>2</v>
      </c>
      <c r="X74" s="921"/>
      <c r="Y74" s="692"/>
      <c r="Z74" s="26" t="s">
        <v>91</v>
      </c>
      <c r="AA74" s="885">
        <f>SUM(AA66:AA73)</f>
        <v>424</v>
      </c>
      <c r="AB74" s="957"/>
      <c r="AC74" s="885">
        <f>SUM(AC66:AC73)</f>
        <v>226</v>
      </c>
      <c r="AD74" s="957"/>
      <c r="AE74" s="885">
        <f>SUM(AE66:AE73)</f>
        <v>256</v>
      </c>
      <c r="AF74" s="957"/>
      <c r="AG74" s="885">
        <f>SUM(AG66:AG73)</f>
        <v>26</v>
      </c>
      <c r="AH74" s="957"/>
      <c r="AI74" s="885">
        <f>SUM(AI66:AI73)</f>
        <v>13</v>
      </c>
      <c r="AJ74" s="956"/>
    </row>
    <row r="75" spans="1:36" ht="12">
      <c r="A75" s="670"/>
      <c r="B75" s="45" t="s">
        <v>86</v>
      </c>
      <c r="C75" s="970"/>
      <c r="D75" s="971"/>
      <c r="E75" s="907">
        <v>62</v>
      </c>
      <c r="F75" s="972"/>
      <c r="G75" s="907">
        <v>2</v>
      </c>
      <c r="H75" s="972"/>
      <c r="I75" s="907"/>
      <c r="J75" s="972"/>
      <c r="K75" s="907"/>
      <c r="L75" s="945"/>
      <c r="M75" s="670"/>
      <c r="N75" s="45" t="s">
        <v>86</v>
      </c>
      <c r="O75" s="943"/>
      <c r="P75" s="944"/>
      <c r="Q75" s="907">
        <v>58</v>
      </c>
      <c r="R75" s="972"/>
      <c r="S75" s="892"/>
      <c r="T75" s="980"/>
      <c r="U75" s="892"/>
      <c r="V75" s="980"/>
      <c r="W75" s="907"/>
      <c r="X75" s="945"/>
      <c r="Y75" s="728" t="s">
        <v>70</v>
      </c>
      <c r="Z75" s="21" t="s">
        <v>0</v>
      </c>
      <c r="AA75" s="785">
        <v>178</v>
      </c>
      <c r="AB75" s="872"/>
      <c r="AC75" s="785">
        <v>153</v>
      </c>
      <c r="AD75" s="866"/>
      <c r="AE75" s="785">
        <v>45</v>
      </c>
      <c r="AF75" s="866"/>
      <c r="AG75" s="785">
        <v>12</v>
      </c>
      <c r="AH75" s="866"/>
      <c r="AI75" s="785">
        <v>2</v>
      </c>
      <c r="AJ75" s="869"/>
    </row>
    <row r="76" spans="1:36" ht="12">
      <c r="A76" s="729"/>
      <c r="B76" s="26" t="s">
        <v>91</v>
      </c>
      <c r="C76" s="946">
        <f>SUM(C74:C75)</f>
        <v>178</v>
      </c>
      <c r="D76" s="978"/>
      <c r="E76" s="946">
        <f>SUM(E74:E75)</f>
        <v>230</v>
      </c>
      <c r="F76" s="947"/>
      <c r="G76" s="946">
        <f>SUM(G74:G75)</f>
        <v>32</v>
      </c>
      <c r="H76" s="947"/>
      <c r="I76" s="946">
        <v>12</v>
      </c>
      <c r="J76" s="947"/>
      <c r="K76" s="946">
        <v>2</v>
      </c>
      <c r="L76" s="979"/>
      <c r="M76" s="729"/>
      <c r="N76" s="26" t="s">
        <v>91</v>
      </c>
      <c r="O76" s="946">
        <f>SUM(O74:O75)</f>
        <v>178</v>
      </c>
      <c r="P76" s="978"/>
      <c r="Q76" s="946">
        <f>SUM(Q74:Q75)</f>
        <v>226</v>
      </c>
      <c r="R76" s="947"/>
      <c r="S76" s="946">
        <f>SUM(S74:S75)</f>
        <v>30</v>
      </c>
      <c r="T76" s="947"/>
      <c r="U76" s="946">
        <v>12</v>
      </c>
      <c r="V76" s="947"/>
      <c r="W76" s="946">
        <v>2</v>
      </c>
      <c r="X76" s="979"/>
      <c r="Y76" s="670"/>
      <c r="Z76" s="45" t="s">
        <v>86</v>
      </c>
      <c r="AA76" s="49"/>
      <c r="AB76" s="50"/>
      <c r="AC76" s="907">
        <v>60</v>
      </c>
      <c r="AD76" s="958"/>
      <c r="AE76" s="51"/>
      <c r="AF76" s="52"/>
      <c r="AG76" s="51"/>
      <c r="AH76" s="52"/>
      <c r="AI76" s="38"/>
      <c r="AJ76" s="53"/>
    </row>
    <row r="77" spans="1:36" ht="12">
      <c r="A77" s="672" t="s">
        <v>69</v>
      </c>
      <c r="B77" s="21" t="s">
        <v>2</v>
      </c>
      <c r="C77" s="976"/>
      <c r="D77" s="977"/>
      <c r="E77" s="976"/>
      <c r="F77" s="976"/>
      <c r="G77" s="33"/>
      <c r="H77" s="33"/>
      <c r="I77" s="33"/>
      <c r="J77" s="33"/>
      <c r="K77" s="33"/>
      <c r="L77" s="34"/>
      <c r="M77" s="672" t="s">
        <v>68</v>
      </c>
      <c r="N77" s="21" t="s">
        <v>2</v>
      </c>
      <c r="O77" s="937">
        <v>89</v>
      </c>
      <c r="P77" s="938"/>
      <c r="Q77" s="937">
        <v>43</v>
      </c>
      <c r="R77" s="937"/>
      <c r="S77" s="33"/>
      <c r="T77" s="33"/>
      <c r="U77" s="33"/>
      <c r="V77" s="33"/>
      <c r="W77" s="33"/>
      <c r="X77" s="34"/>
      <c r="Y77" s="729"/>
      <c r="Z77" s="26" t="s">
        <v>91</v>
      </c>
      <c r="AA77" s="946">
        <f>SUM(AA75:AA76)</f>
        <v>178</v>
      </c>
      <c r="AB77" s="874"/>
      <c r="AC77" s="946">
        <f>SUM(AC75:AC76)</f>
        <v>213</v>
      </c>
      <c r="AD77" s="957"/>
      <c r="AE77" s="946">
        <f>SUM(AE75:AE76)</f>
        <v>45</v>
      </c>
      <c r="AF77" s="957"/>
      <c r="AG77" s="946">
        <v>12</v>
      </c>
      <c r="AH77" s="957"/>
      <c r="AI77" s="946">
        <v>2</v>
      </c>
      <c r="AJ77" s="956"/>
    </row>
    <row r="78" spans="1:36" ht="12.75" thickBot="1">
      <c r="A78" s="673"/>
      <c r="B78" s="35" t="s">
        <v>3</v>
      </c>
      <c r="C78" s="973">
        <v>33</v>
      </c>
      <c r="D78" s="974"/>
      <c r="E78" s="973">
        <v>19</v>
      </c>
      <c r="F78" s="973"/>
      <c r="G78" s="952">
        <v>42</v>
      </c>
      <c r="H78" s="975"/>
      <c r="I78" s="952">
        <v>40</v>
      </c>
      <c r="J78" s="975"/>
      <c r="K78" s="952">
        <v>6</v>
      </c>
      <c r="L78" s="981"/>
      <c r="M78" s="673"/>
      <c r="N78" s="35" t="s">
        <v>3</v>
      </c>
      <c r="O78" s="973">
        <v>39</v>
      </c>
      <c r="P78" s="974"/>
      <c r="Q78" s="973">
        <v>19</v>
      </c>
      <c r="R78" s="973"/>
      <c r="S78" s="952">
        <v>38</v>
      </c>
      <c r="T78" s="975"/>
      <c r="U78" s="952">
        <v>40</v>
      </c>
      <c r="V78" s="975"/>
      <c r="W78" s="952">
        <v>6</v>
      </c>
      <c r="X78" s="981"/>
      <c r="Y78" s="672" t="s">
        <v>45</v>
      </c>
      <c r="Z78" s="21" t="s">
        <v>2</v>
      </c>
      <c r="AA78" s="817">
        <v>89</v>
      </c>
      <c r="AB78" s="954"/>
      <c r="AC78" s="817">
        <v>43</v>
      </c>
      <c r="AD78" s="954"/>
      <c r="AE78" s="27"/>
      <c r="AF78" s="27"/>
      <c r="AG78" s="28"/>
      <c r="AH78" s="28"/>
      <c r="AI78" s="28"/>
      <c r="AJ78" s="29"/>
    </row>
    <row r="79" spans="1:36" ht="12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73"/>
      <c r="Z79" s="35" t="s">
        <v>3</v>
      </c>
      <c r="AA79" s="952">
        <v>43</v>
      </c>
      <c r="AB79" s="955"/>
      <c r="AC79" s="952">
        <v>19</v>
      </c>
      <c r="AD79" s="955"/>
      <c r="AE79" s="952">
        <v>40</v>
      </c>
      <c r="AF79" s="955"/>
      <c r="AG79" s="952">
        <v>40</v>
      </c>
      <c r="AH79" s="955"/>
      <c r="AI79" s="952">
        <v>6</v>
      </c>
      <c r="AJ79" s="953"/>
    </row>
    <row r="80" spans="1:28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36" ht="12">
      <c r="A82" s="680" t="s">
        <v>18</v>
      </c>
      <c r="B82" s="681"/>
      <c r="C82" s="681"/>
      <c r="D82" s="681"/>
      <c r="E82" s="681"/>
      <c r="F82" s="681"/>
      <c r="G82" s="681"/>
      <c r="H82" s="681"/>
      <c r="I82" s="681"/>
      <c r="J82" s="681"/>
      <c r="K82" s="681"/>
      <c r="L82" s="682"/>
      <c r="M82" s="680" t="s">
        <v>18</v>
      </c>
      <c r="N82" s="681"/>
      <c r="O82" s="681"/>
      <c r="P82" s="681"/>
      <c r="Q82" s="681"/>
      <c r="R82" s="681"/>
      <c r="S82" s="681"/>
      <c r="T82" s="681"/>
      <c r="U82" s="681"/>
      <c r="V82" s="681"/>
      <c r="W82" s="681"/>
      <c r="X82" s="682"/>
      <c r="Y82" s="680" t="s">
        <v>18</v>
      </c>
      <c r="Z82" s="681"/>
      <c r="AA82" s="681"/>
      <c r="AB82" s="681"/>
      <c r="AC82" s="681"/>
      <c r="AD82" s="681"/>
      <c r="AE82" s="681"/>
      <c r="AF82" s="681"/>
      <c r="AG82" s="681"/>
      <c r="AH82" s="681"/>
      <c r="AI82" s="681"/>
      <c r="AJ82" s="682"/>
    </row>
    <row r="83" spans="1:36" ht="12">
      <c r="A83" s="934"/>
      <c r="B83" s="935"/>
      <c r="C83" s="935"/>
      <c r="D83" s="935"/>
      <c r="E83" s="935"/>
      <c r="F83" s="935"/>
      <c r="G83" s="935"/>
      <c r="H83" s="935"/>
      <c r="I83" s="935"/>
      <c r="J83" s="935"/>
      <c r="K83" s="935"/>
      <c r="L83" s="936"/>
      <c r="M83" s="934"/>
      <c r="N83" s="935"/>
      <c r="O83" s="935"/>
      <c r="P83" s="935"/>
      <c r="Q83" s="935"/>
      <c r="R83" s="935"/>
      <c r="S83" s="935"/>
      <c r="T83" s="935"/>
      <c r="U83" s="935"/>
      <c r="V83" s="935"/>
      <c r="W83" s="935"/>
      <c r="X83" s="936"/>
      <c r="Y83" s="934"/>
      <c r="Z83" s="935"/>
      <c r="AA83" s="935"/>
      <c r="AB83" s="935"/>
      <c r="AC83" s="935"/>
      <c r="AD83" s="935"/>
      <c r="AE83" s="935"/>
      <c r="AF83" s="935"/>
      <c r="AG83" s="935"/>
      <c r="AH83" s="935"/>
      <c r="AI83" s="935"/>
      <c r="AJ83" s="936"/>
    </row>
    <row r="84" spans="1:38" ht="12">
      <c r="A84" s="929" t="s">
        <v>79</v>
      </c>
      <c r="B84" s="930"/>
      <c r="C84" s="930"/>
      <c r="D84" s="930"/>
      <c r="E84" s="930"/>
      <c r="F84" s="930"/>
      <c r="G84" s="930"/>
      <c r="H84" s="930"/>
      <c r="I84" s="930"/>
      <c r="J84" s="930"/>
      <c r="K84" s="930"/>
      <c r="L84" s="931"/>
      <c r="M84" s="929" t="s">
        <v>43</v>
      </c>
      <c r="N84" s="930"/>
      <c r="O84" s="930"/>
      <c r="P84" s="930"/>
      <c r="Q84" s="930"/>
      <c r="R84" s="930"/>
      <c r="S84" s="930"/>
      <c r="T84" s="930"/>
      <c r="U84" s="930"/>
      <c r="V84" s="930"/>
      <c r="W84" s="930"/>
      <c r="X84" s="931"/>
      <c r="Y84" s="929" t="s">
        <v>42</v>
      </c>
      <c r="Z84" s="930"/>
      <c r="AA84" s="930"/>
      <c r="AB84" s="930"/>
      <c r="AC84" s="930"/>
      <c r="AD84" s="930"/>
      <c r="AE84" s="930"/>
      <c r="AF84" s="930"/>
      <c r="AG84" s="930"/>
      <c r="AH84" s="930"/>
      <c r="AI84" s="930"/>
      <c r="AJ84" s="931"/>
      <c r="AK84" s="39"/>
      <c r="AL84" s="39"/>
    </row>
    <row r="85" spans="1:36" ht="12">
      <c r="A85" s="19" t="s">
        <v>99</v>
      </c>
      <c r="B85" s="32" t="s">
        <v>100</v>
      </c>
      <c r="C85" s="925" t="s">
        <v>87</v>
      </c>
      <c r="D85" s="932"/>
      <c r="E85" s="925" t="s">
        <v>88</v>
      </c>
      <c r="F85" s="926"/>
      <c r="G85" s="925" t="s">
        <v>89</v>
      </c>
      <c r="H85" s="926"/>
      <c r="I85" s="925" t="s">
        <v>90</v>
      </c>
      <c r="J85" s="926"/>
      <c r="K85" s="925" t="s">
        <v>17</v>
      </c>
      <c r="L85" s="927"/>
      <c r="M85" s="19" t="s">
        <v>99</v>
      </c>
      <c r="N85" s="32" t="s">
        <v>100</v>
      </c>
      <c r="O85" s="925" t="s">
        <v>87</v>
      </c>
      <c r="P85" s="932"/>
      <c r="Q85" s="925" t="s">
        <v>88</v>
      </c>
      <c r="R85" s="926"/>
      <c r="S85" s="925" t="s">
        <v>89</v>
      </c>
      <c r="T85" s="926"/>
      <c r="U85" s="925" t="s">
        <v>90</v>
      </c>
      <c r="V85" s="926"/>
      <c r="W85" s="925" t="s">
        <v>17</v>
      </c>
      <c r="X85" s="927"/>
      <c r="Y85" s="19" t="s">
        <v>99</v>
      </c>
      <c r="Z85" s="32" t="s">
        <v>100</v>
      </c>
      <c r="AA85" s="925" t="s">
        <v>87</v>
      </c>
      <c r="AB85" s="932"/>
      <c r="AC85" s="925" t="s">
        <v>88</v>
      </c>
      <c r="AD85" s="926"/>
      <c r="AE85" s="925" t="s">
        <v>89</v>
      </c>
      <c r="AF85" s="926"/>
      <c r="AG85" s="925" t="s">
        <v>90</v>
      </c>
      <c r="AH85" s="926"/>
      <c r="AI85" s="925" t="s">
        <v>17</v>
      </c>
      <c r="AJ85" s="927"/>
    </row>
    <row r="86" spans="1:36" ht="12">
      <c r="A86" s="763" t="s">
        <v>50</v>
      </c>
      <c r="B86" s="12" t="s">
        <v>105</v>
      </c>
      <c r="C86" s="865">
        <v>30</v>
      </c>
      <c r="D86" s="865"/>
      <c r="E86" s="865">
        <v>20</v>
      </c>
      <c r="F86" s="865"/>
      <c r="G86" s="865">
        <v>240</v>
      </c>
      <c r="H86" s="865"/>
      <c r="I86" s="865">
        <v>600</v>
      </c>
      <c r="J86" s="865"/>
      <c r="K86" s="865">
        <v>35</v>
      </c>
      <c r="L86" s="1025"/>
      <c r="M86" s="763" t="s">
        <v>50</v>
      </c>
      <c r="N86" s="12" t="s">
        <v>105</v>
      </c>
      <c r="O86" s="865">
        <v>40</v>
      </c>
      <c r="P86" s="991"/>
      <c r="Q86" s="865">
        <v>20</v>
      </c>
      <c r="R86" s="991"/>
      <c r="S86" s="865">
        <v>260</v>
      </c>
      <c r="T86" s="991"/>
      <c r="U86" s="865">
        <v>550</v>
      </c>
      <c r="V86" s="991"/>
      <c r="W86" s="785">
        <v>35</v>
      </c>
      <c r="X86" s="921"/>
      <c r="Y86" s="763" t="s">
        <v>50</v>
      </c>
      <c r="Z86" s="12" t="s">
        <v>105</v>
      </c>
      <c r="AA86" s="865">
        <v>40</v>
      </c>
      <c r="AB86" s="876"/>
      <c r="AC86" s="865">
        <v>20</v>
      </c>
      <c r="AD86" s="876"/>
      <c r="AE86" s="865">
        <v>260</v>
      </c>
      <c r="AF86" s="876"/>
      <c r="AG86" s="865">
        <v>550</v>
      </c>
      <c r="AH86" s="876"/>
      <c r="AI86" s="785">
        <v>35</v>
      </c>
      <c r="AJ86" s="921"/>
    </row>
    <row r="87" spans="1:36" ht="12">
      <c r="A87" s="666"/>
      <c r="B87" s="13" t="s">
        <v>106</v>
      </c>
      <c r="C87" s="905">
        <v>159</v>
      </c>
      <c r="D87" s="905"/>
      <c r="E87" s="905">
        <v>159</v>
      </c>
      <c r="F87" s="905"/>
      <c r="G87" s="905">
        <v>149</v>
      </c>
      <c r="H87" s="905"/>
      <c r="I87" s="905">
        <v>26</v>
      </c>
      <c r="J87" s="905"/>
      <c r="K87" s="905">
        <v>8</v>
      </c>
      <c r="L87" s="1009"/>
      <c r="M87" s="666"/>
      <c r="N87" s="13" t="s">
        <v>106</v>
      </c>
      <c r="O87" s="905">
        <v>159</v>
      </c>
      <c r="P87" s="950"/>
      <c r="Q87" s="905">
        <v>159</v>
      </c>
      <c r="R87" s="950"/>
      <c r="S87" s="905">
        <v>149</v>
      </c>
      <c r="T87" s="950"/>
      <c r="U87" s="905">
        <v>26</v>
      </c>
      <c r="V87" s="950"/>
      <c r="W87" s="909">
        <v>8</v>
      </c>
      <c r="X87" s="914"/>
      <c r="Y87" s="666"/>
      <c r="Z87" s="13" t="s">
        <v>106</v>
      </c>
      <c r="AA87" s="905">
        <v>159</v>
      </c>
      <c r="AB87" s="906"/>
      <c r="AC87" s="905">
        <v>159</v>
      </c>
      <c r="AD87" s="906"/>
      <c r="AE87" s="905">
        <v>149</v>
      </c>
      <c r="AF87" s="906"/>
      <c r="AG87" s="905">
        <v>26</v>
      </c>
      <c r="AH87" s="906"/>
      <c r="AI87" s="909">
        <v>8</v>
      </c>
      <c r="AJ87" s="914"/>
    </row>
    <row r="88" spans="1:36" ht="12">
      <c r="A88" s="666"/>
      <c r="B88" s="13" t="s">
        <v>13</v>
      </c>
      <c r="C88" s="905">
        <v>256</v>
      </c>
      <c r="D88" s="950"/>
      <c r="E88" s="905">
        <v>176</v>
      </c>
      <c r="F88" s="950"/>
      <c r="G88" s="905">
        <v>140</v>
      </c>
      <c r="H88" s="950"/>
      <c r="I88" s="905">
        <v>55</v>
      </c>
      <c r="J88" s="950"/>
      <c r="K88" s="909">
        <v>193</v>
      </c>
      <c r="L88" s="914"/>
      <c r="M88" s="666"/>
      <c r="N88" s="13" t="s">
        <v>54</v>
      </c>
      <c r="O88" s="905">
        <v>278</v>
      </c>
      <c r="P88" s="950"/>
      <c r="Q88" s="905">
        <v>234</v>
      </c>
      <c r="R88" s="950"/>
      <c r="S88" s="905">
        <v>334</v>
      </c>
      <c r="T88" s="950"/>
      <c r="U88" s="905">
        <v>52</v>
      </c>
      <c r="V88" s="950"/>
      <c r="W88" s="909">
        <v>201</v>
      </c>
      <c r="X88" s="914"/>
      <c r="Y88" s="666"/>
      <c r="Z88" s="13" t="s">
        <v>13</v>
      </c>
      <c r="AA88" s="905">
        <v>330</v>
      </c>
      <c r="AB88" s="906"/>
      <c r="AC88" s="905">
        <v>305</v>
      </c>
      <c r="AD88" s="906"/>
      <c r="AE88" s="905">
        <v>361</v>
      </c>
      <c r="AF88" s="906"/>
      <c r="AG88" s="905">
        <v>487</v>
      </c>
      <c r="AH88" s="906"/>
      <c r="AI88" s="909">
        <v>52</v>
      </c>
      <c r="AJ88" s="910"/>
    </row>
    <row r="89" spans="1:36" ht="12">
      <c r="A89" s="666"/>
      <c r="B89" s="13" t="s">
        <v>107</v>
      </c>
      <c r="C89" s="905">
        <v>383</v>
      </c>
      <c r="D89" s="950"/>
      <c r="E89" s="905">
        <v>372</v>
      </c>
      <c r="F89" s="950"/>
      <c r="G89" s="905">
        <v>415</v>
      </c>
      <c r="H89" s="950"/>
      <c r="I89" s="905">
        <v>424</v>
      </c>
      <c r="J89" s="950"/>
      <c r="K89" s="909"/>
      <c r="L89" s="914"/>
      <c r="M89" s="666"/>
      <c r="N89" s="13" t="s">
        <v>46</v>
      </c>
      <c r="O89" s="905">
        <v>80</v>
      </c>
      <c r="P89" s="950"/>
      <c r="Q89" s="905">
        <v>100</v>
      </c>
      <c r="R89" s="950"/>
      <c r="S89" s="905">
        <v>55</v>
      </c>
      <c r="T89" s="950"/>
      <c r="U89" s="905">
        <v>65</v>
      </c>
      <c r="V89" s="950"/>
      <c r="W89" s="909"/>
      <c r="X89" s="914"/>
      <c r="Y89" s="666"/>
      <c r="Z89" s="13" t="s">
        <v>52</v>
      </c>
      <c r="AA89" s="905">
        <v>73</v>
      </c>
      <c r="AB89" s="906"/>
      <c r="AC89" s="905">
        <v>61</v>
      </c>
      <c r="AD89" s="906"/>
      <c r="AE89" s="905">
        <v>69</v>
      </c>
      <c r="AF89" s="906"/>
      <c r="AG89" s="905">
        <v>54</v>
      </c>
      <c r="AH89" s="906"/>
      <c r="AI89" s="912"/>
      <c r="AJ89" s="913"/>
    </row>
    <row r="90" spans="1:36" ht="12">
      <c r="A90" s="666"/>
      <c r="B90" s="54" t="s">
        <v>47</v>
      </c>
      <c r="C90" s="900">
        <v>707</v>
      </c>
      <c r="D90" s="900"/>
      <c r="E90" s="900">
        <v>548</v>
      </c>
      <c r="F90" s="900"/>
      <c r="G90" s="900">
        <v>569</v>
      </c>
      <c r="H90" s="900"/>
      <c r="I90" s="900">
        <v>369</v>
      </c>
      <c r="J90" s="900"/>
      <c r="K90" s="907"/>
      <c r="L90" s="969"/>
      <c r="M90" s="666"/>
      <c r="N90" s="54" t="s">
        <v>47</v>
      </c>
      <c r="O90" s="900">
        <v>622</v>
      </c>
      <c r="P90" s="958"/>
      <c r="Q90" s="900">
        <v>502</v>
      </c>
      <c r="R90" s="958"/>
      <c r="S90" s="900">
        <v>548</v>
      </c>
      <c r="T90" s="958"/>
      <c r="U90" s="900">
        <v>332</v>
      </c>
      <c r="V90" s="958"/>
      <c r="W90" s="907"/>
      <c r="X90" s="945"/>
      <c r="Y90" s="666"/>
      <c r="Z90" s="54" t="s">
        <v>16</v>
      </c>
      <c r="AA90" s="900">
        <v>454</v>
      </c>
      <c r="AB90" s="901"/>
      <c r="AC90" s="900">
        <v>329</v>
      </c>
      <c r="AD90" s="901"/>
      <c r="AE90" s="900">
        <v>370</v>
      </c>
      <c r="AF90" s="901"/>
      <c r="AG90" s="900">
        <v>233</v>
      </c>
      <c r="AH90" s="901"/>
      <c r="AI90" s="903"/>
      <c r="AJ90" s="904"/>
    </row>
    <row r="91" spans="1:36" ht="12">
      <c r="A91" s="764"/>
      <c r="B91" s="14" t="s">
        <v>91</v>
      </c>
      <c r="C91" s="885">
        <f>SUM(C86:C90)</f>
        <v>1535</v>
      </c>
      <c r="D91" s="965"/>
      <c r="E91" s="885">
        <f>SUM(E86:E90)</f>
        <v>1275</v>
      </c>
      <c r="F91" s="965"/>
      <c r="G91" s="885">
        <f>SUM(G86:G90)</f>
        <v>1513</v>
      </c>
      <c r="H91" s="965"/>
      <c r="I91" s="885">
        <f>SUM(I86:I90)</f>
        <v>1474</v>
      </c>
      <c r="J91" s="965"/>
      <c r="K91" s="885">
        <f>SUM(K86:K90)</f>
        <v>236</v>
      </c>
      <c r="L91" s="984"/>
      <c r="M91" s="764"/>
      <c r="N91" s="14" t="s">
        <v>91</v>
      </c>
      <c r="O91" s="885">
        <f>SUM(O86:O90)</f>
        <v>1179</v>
      </c>
      <c r="P91" s="886"/>
      <c r="Q91" s="885">
        <f>SUM(Q86:Q90)</f>
        <v>1015</v>
      </c>
      <c r="R91" s="886"/>
      <c r="S91" s="885">
        <f>SUM(S86:S90)</f>
        <v>1346</v>
      </c>
      <c r="T91" s="886"/>
      <c r="U91" s="885">
        <f>SUM(U86:U90)</f>
        <v>1025</v>
      </c>
      <c r="V91" s="886"/>
      <c r="W91" s="885">
        <f>SUM(W86:W90)</f>
        <v>244</v>
      </c>
      <c r="X91" s="887"/>
      <c r="Y91" s="764"/>
      <c r="Z91" s="14" t="s">
        <v>91</v>
      </c>
      <c r="AA91" s="885">
        <f>SUM(AA86:AA90)</f>
        <v>1056</v>
      </c>
      <c r="AB91" s="886"/>
      <c r="AC91" s="885">
        <f>SUM(AC86:AC90)</f>
        <v>874</v>
      </c>
      <c r="AD91" s="886"/>
      <c r="AE91" s="885">
        <f>SUM(AE86:AE90)</f>
        <v>1209</v>
      </c>
      <c r="AF91" s="886"/>
      <c r="AG91" s="885">
        <f>SUM(AG86:AG90)</f>
        <v>1350</v>
      </c>
      <c r="AH91" s="886"/>
      <c r="AI91" s="885">
        <f>SUM(AI86:AI90)</f>
        <v>95</v>
      </c>
      <c r="AJ91" s="887"/>
    </row>
    <row r="92" spans="1:36" ht="12">
      <c r="A92" s="763" t="s">
        <v>78</v>
      </c>
      <c r="B92" s="60" t="s">
        <v>32</v>
      </c>
      <c r="C92" s="881">
        <v>1211</v>
      </c>
      <c r="D92" s="881"/>
      <c r="E92" s="881">
        <v>706</v>
      </c>
      <c r="F92" s="881"/>
      <c r="G92" s="881">
        <v>870</v>
      </c>
      <c r="H92" s="881"/>
      <c r="I92" s="881">
        <v>179</v>
      </c>
      <c r="J92" s="881"/>
      <c r="K92" s="881">
        <v>100</v>
      </c>
      <c r="L92" s="882"/>
      <c r="M92" s="763" t="s">
        <v>77</v>
      </c>
      <c r="N92" s="60" t="s">
        <v>32</v>
      </c>
      <c r="O92" s="881">
        <v>1055</v>
      </c>
      <c r="P92" s="881"/>
      <c r="Q92" s="881">
        <v>593</v>
      </c>
      <c r="R92" s="881"/>
      <c r="S92" s="881">
        <v>746</v>
      </c>
      <c r="T92" s="881"/>
      <c r="U92" s="881">
        <v>190</v>
      </c>
      <c r="V92" s="881"/>
      <c r="W92" s="881">
        <v>91</v>
      </c>
      <c r="X92" s="882"/>
      <c r="Y92" s="763" t="s">
        <v>58</v>
      </c>
      <c r="Z92" s="60" t="s">
        <v>32</v>
      </c>
      <c r="AA92" s="881">
        <v>1123</v>
      </c>
      <c r="AB92" s="881"/>
      <c r="AC92" s="881">
        <v>608</v>
      </c>
      <c r="AD92" s="881"/>
      <c r="AE92" s="881">
        <v>794</v>
      </c>
      <c r="AF92" s="881"/>
      <c r="AG92" s="881">
        <v>196</v>
      </c>
      <c r="AH92" s="881"/>
      <c r="AI92" s="881">
        <v>97</v>
      </c>
      <c r="AJ92" s="882"/>
    </row>
    <row r="93" spans="1:36" ht="12">
      <c r="A93" s="764"/>
      <c r="B93" s="61" t="s">
        <v>33</v>
      </c>
      <c r="C93" s="1026"/>
      <c r="D93" s="1026"/>
      <c r="E93" s="1027">
        <v>640</v>
      </c>
      <c r="F93" s="1027"/>
      <c r="G93" s="1026"/>
      <c r="H93" s="1026"/>
      <c r="I93" s="1026"/>
      <c r="J93" s="1026"/>
      <c r="K93" s="1028"/>
      <c r="L93" s="1029"/>
      <c r="M93" s="764"/>
      <c r="N93" s="61" t="s">
        <v>33</v>
      </c>
      <c r="O93" s="1027"/>
      <c r="P93" s="1027"/>
      <c r="Q93" s="1027">
        <v>629</v>
      </c>
      <c r="R93" s="1027"/>
      <c r="S93" s="1027"/>
      <c r="T93" s="1027"/>
      <c r="U93" s="1027"/>
      <c r="V93" s="1027"/>
      <c r="W93" s="1031"/>
      <c r="X93" s="1032"/>
      <c r="Y93" s="834"/>
      <c r="Z93" s="78" t="s">
        <v>33</v>
      </c>
      <c r="AA93" s="873"/>
      <c r="AB93" s="873"/>
      <c r="AC93" s="873">
        <v>623</v>
      </c>
      <c r="AD93" s="873"/>
      <c r="AE93" s="873"/>
      <c r="AF93" s="873"/>
      <c r="AG93" s="873"/>
      <c r="AH93" s="873"/>
      <c r="AI93" s="883"/>
      <c r="AJ93" s="884"/>
    </row>
    <row r="94" spans="1:36" ht="12">
      <c r="A94" s="678" t="s">
        <v>92</v>
      </c>
      <c r="B94" s="15" t="s">
        <v>93</v>
      </c>
      <c r="C94" s="865">
        <v>140</v>
      </c>
      <c r="D94" s="865"/>
      <c r="E94" s="865">
        <v>85</v>
      </c>
      <c r="F94" s="865"/>
      <c r="G94" s="865">
        <v>85</v>
      </c>
      <c r="H94" s="865"/>
      <c r="I94" s="865">
        <v>10</v>
      </c>
      <c r="J94" s="865"/>
      <c r="K94" s="865">
        <v>10</v>
      </c>
      <c r="L94" s="1030"/>
      <c r="M94" s="678" t="s">
        <v>92</v>
      </c>
      <c r="N94" s="15" t="s">
        <v>93</v>
      </c>
      <c r="O94" s="865">
        <v>140</v>
      </c>
      <c r="P94" s="872"/>
      <c r="Q94" s="865">
        <v>85</v>
      </c>
      <c r="R94" s="866"/>
      <c r="S94" s="865">
        <v>85</v>
      </c>
      <c r="T94" s="866"/>
      <c r="U94" s="865">
        <v>10</v>
      </c>
      <c r="V94" s="991"/>
      <c r="W94" s="865">
        <v>10</v>
      </c>
      <c r="X94" s="869"/>
      <c r="Y94" s="835"/>
      <c r="Z94" s="18" t="s">
        <v>53</v>
      </c>
      <c r="AA94" s="838">
        <v>213</v>
      </c>
      <c r="AB94" s="878"/>
      <c r="AC94" s="879">
        <v>106</v>
      </c>
      <c r="AD94" s="878"/>
      <c r="AE94" s="838">
        <v>128</v>
      </c>
      <c r="AF94" s="878"/>
      <c r="AG94" s="874"/>
      <c r="AH94" s="874"/>
      <c r="AI94" s="838">
        <v>187</v>
      </c>
      <c r="AJ94" s="875"/>
    </row>
    <row r="95" spans="1:36" ht="12">
      <c r="A95" s="692"/>
      <c r="B95" s="16" t="s">
        <v>94</v>
      </c>
      <c r="C95" s="905">
        <v>128</v>
      </c>
      <c r="D95" s="905"/>
      <c r="E95" s="905">
        <v>90</v>
      </c>
      <c r="F95" s="905"/>
      <c r="G95" s="905">
        <v>86</v>
      </c>
      <c r="H95" s="905"/>
      <c r="I95" s="905">
        <v>24</v>
      </c>
      <c r="J95" s="905"/>
      <c r="K95" s="905">
        <v>2</v>
      </c>
      <c r="L95" s="951"/>
      <c r="M95" s="692"/>
      <c r="N95" s="16" t="s">
        <v>94</v>
      </c>
      <c r="O95" s="905">
        <v>128</v>
      </c>
      <c r="P95" s="948"/>
      <c r="Q95" s="905">
        <v>90</v>
      </c>
      <c r="R95" s="949"/>
      <c r="S95" s="905">
        <v>86</v>
      </c>
      <c r="T95" s="949"/>
      <c r="U95" s="905">
        <v>24</v>
      </c>
      <c r="V95" s="950"/>
      <c r="W95" s="905">
        <v>2</v>
      </c>
      <c r="X95" s="941"/>
      <c r="Y95" s="728" t="s">
        <v>92</v>
      </c>
      <c r="Z95" s="15" t="s">
        <v>93</v>
      </c>
      <c r="AA95" s="865">
        <v>140</v>
      </c>
      <c r="AB95" s="872"/>
      <c r="AC95" s="865">
        <v>85</v>
      </c>
      <c r="AD95" s="866"/>
      <c r="AE95" s="865">
        <v>85</v>
      </c>
      <c r="AF95" s="866"/>
      <c r="AG95" s="865">
        <v>10</v>
      </c>
      <c r="AH95" s="876"/>
      <c r="AI95" s="865">
        <v>10</v>
      </c>
      <c r="AJ95" s="869"/>
    </row>
    <row r="96" spans="1:36" ht="12">
      <c r="A96" s="692"/>
      <c r="B96" s="16" t="s">
        <v>95</v>
      </c>
      <c r="C96" s="905">
        <v>125</v>
      </c>
      <c r="D96" s="905"/>
      <c r="E96" s="905">
        <v>60</v>
      </c>
      <c r="F96" s="905"/>
      <c r="G96" s="905">
        <v>80</v>
      </c>
      <c r="H96" s="905"/>
      <c r="I96" s="905">
        <v>20</v>
      </c>
      <c r="J96" s="905"/>
      <c r="K96" s="905">
        <v>3</v>
      </c>
      <c r="L96" s="951"/>
      <c r="M96" s="692"/>
      <c r="N96" s="16" t="s">
        <v>95</v>
      </c>
      <c r="O96" s="905">
        <v>125</v>
      </c>
      <c r="P96" s="948"/>
      <c r="Q96" s="905">
        <v>60</v>
      </c>
      <c r="R96" s="949"/>
      <c r="S96" s="905">
        <v>80</v>
      </c>
      <c r="T96" s="949"/>
      <c r="U96" s="905">
        <v>20</v>
      </c>
      <c r="V96" s="950"/>
      <c r="W96" s="905">
        <v>3</v>
      </c>
      <c r="X96" s="941"/>
      <c r="Y96" s="834"/>
      <c r="Z96" s="16" t="s">
        <v>94</v>
      </c>
      <c r="AA96" s="859">
        <v>128</v>
      </c>
      <c r="AB96" s="819"/>
      <c r="AC96" s="859">
        <v>90</v>
      </c>
      <c r="AD96" s="821"/>
      <c r="AE96" s="859">
        <v>90</v>
      </c>
      <c r="AF96" s="821"/>
      <c r="AG96" s="859">
        <v>24</v>
      </c>
      <c r="AH96" s="821"/>
      <c r="AI96" s="859">
        <v>2</v>
      </c>
      <c r="AJ96" s="852"/>
    </row>
    <row r="97" spans="1:36" ht="12">
      <c r="A97" s="692"/>
      <c r="B97" s="16" t="s">
        <v>96</v>
      </c>
      <c r="C97" s="905">
        <v>32</v>
      </c>
      <c r="D97" s="905"/>
      <c r="E97" s="905">
        <v>26</v>
      </c>
      <c r="F97" s="905"/>
      <c r="G97" s="905">
        <v>22</v>
      </c>
      <c r="H97" s="905"/>
      <c r="I97" s="905">
        <v>2</v>
      </c>
      <c r="J97" s="905"/>
      <c r="K97" s="905">
        <v>2</v>
      </c>
      <c r="L97" s="951"/>
      <c r="M97" s="692"/>
      <c r="N97" s="16" t="s">
        <v>96</v>
      </c>
      <c r="O97" s="905">
        <v>34</v>
      </c>
      <c r="P97" s="948"/>
      <c r="Q97" s="905">
        <v>24</v>
      </c>
      <c r="R97" s="949"/>
      <c r="S97" s="905">
        <v>26</v>
      </c>
      <c r="T97" s="949"/>
      <c r="U97" s="905">
        <v>2</v>
      </c>
      <c r="V97" s="950"/>
      <c r="W97" s="905">
        <v>2</v>
      </c>
      <c r="X97" s="941"/>
      <c r="Y97" s="834"/>
      <c r="Z97" s="16" t="s">
        <v>95</v>
      </c>
      <c r="AA97" s="859">
        <v>125</v>
      </c>
      <c r="AB97" s="819"/>
      <c r="AC97" s="859">
        <v>60</v>
      </c>
      <c r="AD97" s="821"/>
      <c r="AE97" s="859">
        <v>80</v>
      </c>
      <c r="AF97" s="821"/>
      <c r="AG97" s="859">
        <v>20</v>
      </c>
      <c r="AH97" s="821"/>
      <c r="AI97" s="859">
        <v>3</v>
      </c>
      <c r="AJ97" s="852"/>
    </row>
    <row r="98" spans="1:36" ht="12">
      <c r="A98" s="692"/>
      <c r="B98" s="16" t="s">
        <v>97</v>
      </c>
      <c r="C98" s="905">
        <v>90</v>
      </c>
      <c r="D98" s="905"/>
      <c r="E98" s="905">
        <v>45</v>
      </c>
      <c r="F98" s="905"/>
      <c r="G98" s="905">
        <v>60</v>
      </c>
      <c r="H98" s="905"/>
      <c r="I98" s="905">
        <v>12</v>
      </c>
      <c r="J98" s="905"/>
      <c r="K98" s="905">
        <v>5</v>
      </c>
      <c r="L98" s="951"/>
      <c r="M98" s="692"/>
      <c r="N98" s="16" t="s">
        <v>97</v>
      </c>
      <c r="O98" s="905">
        <v>90</v>
      </c>
      <c r="P98" s="948"/>
      <c r="Q98" s="905">
        <v>45</v>
      </c>
      <c r="R98" s="949"/>
      <c r="S98" s="905">
        <v>60</v>
      </c>
      <c r="T98" s="949"/>
      <c r="U98" s="905">
        <v>12</v>
      </c>
      <c r="V98" s="950"/>
      <c r="W98" s="905">
        <v>5</v>
      </c>
      <c r="X98" s="941"/>
      <c r="Y98" s="834"/>
      <c r="Z98" s="16" t="s">
        <v>96</v>
      </c>
      <c r="AA98" s="859">
        <v>34</v>
      </c>
      <c r="AB98" s="819"/>
      <c r="AC98" s="859">
        <v>27</v>
      </c>
      <c r="AD98" s="821"/>
      <c r="AE98" s="859">
        <v>29</v>
      </c>
      <c r="AF98" s="821"/>
      <c r="AG98" s="859">
        <v>3</v>
      </c>
      <c r="AH98" s="821"/>
      <c r="AI98" s="859">
        <v>2</v>
      </c>
      <c r="AJ98" s="852"/>
    </row>
    <row r="99" spans="1:36" ht="12">
      <c r="A99" s="692"/>
      <c r="B99" s="16" t="s">
        <v>15</v>
      </c>
      <c r="C99" s="905">
        <v>130</v>
      </c>
      <c r="D99" s="905"/>
      <c r="E99" s="905">
        <v>50</v>
      </c>
      <c r="F99" s="905"/>
      <c r="G99" s="905">
        <v>70</v>
      </c>
      <c r="H99" s="905"/>
      <c r="I99" s="905">
        <v>12</v>
      </c>
      <c r="J99" s="905"/>
      <c r="K99" s="905">
        <v>7</v>
      </c>
      <c r="L99" s="951"/>
      <c r="M99" s="692"/>
      <c r="N99" s="16" t="s">
        <v>15</v>
      </c>
      <c r="O99" s="905">
        <v>130</v>
      </c>
      <c r="P99" s="948"/>
      <c r="Q99" s="905">
        <v>50</v>
      </c>
      <c r="R99" s="949"/>
      <c r="S99" s="905">
        <v>70</v>
      </c>
      <c r="T99" s="949"/>
      <c r="U99" s="905">
        <v>12</v>
      </c>
      <c r="V99" s="950"/>
      <c r="W99" s="905">
        <v>7</v>
      </c>
      <c r="X99" s="941"/>
      <c r="Y99" s="834"/>
      <c r="Z99" s="16" t="s">
        <v>97</v>
      </c>
      <c r="AA99" s="859">
        <v>90</v>
      </c>
      <c r="AB99" s="819"/>
      <c r="AC99" s="859">
        <v>45</v>
      </c>
      <c r="AD99" s="821"/>
      <c r="AE99" s="859">
        <v>60</v>
      </c>
      <c r="AF99" s="821"/>
      <c r="AG99" s="859">
        <v>12</v>
      </c>
      <c r="AH99" s="821"/>
      <c r="AI99" s="859">
        <v>5</v>
      </c>
      <c r="AJ99" s="852"/>
    </row>
    <row r="100" spans="1:36" ht="12">
      <c r="A100" s="692"/>
      <c r="B100" s="16" t="s">
        <v>38</v>
      </c>
      <c r="C100" s="905">
        <v>56</v>
      </c>
      <c r="D100" s="905"/>
      <c r="E100" s="905">
        <v>49</v>
      </c>
      <c r="F100" s="905"/>
      <c r="G100" s="905">
        <v>36</v>
      </c>
      <c r="H100" s="905"/>
      <c r="I100" s="905">
        <v>6</v>
      </c>
      <c r="J100" s="905"/>
      <c r="K100" s="905">
        <v>3</v>
      </c>
      <c r="L100" s="951"/>
      <c r="M100" s="692"/>
      <c r="N100" s="16" t="s">
        <v>38</v>
      </c>
      <c r="O100" s="905">
        <v>57</v>
      </c>
      <c r="P100" s="948"/>
      <c r="Q100" s="905">
        <v>57</v>
      </c>
      <c r="R100" s="949"/>
      <c r="S100" s="905">
        <v>45</v>
      </c>
      <c r="T100" s="949"/>
      <c r="U100" s="905">
        <v>7</v>
      </c>
      <c r="V100" s="950"/>
      <c r="W100" s="905">
        <v>4</v>
      </c>
      <c r="X100" s="941"/>
      <c r="Y100" s="834"/>
      <c r="Z100" s="16" t="s">
        <v>15</v>
      </c>
      <c r="AA100" s="859">
        <v>130</v>
      </c>
      <c r="AB100" s="819"/>
      <c r="AC100" s="859">
        <v>50</v>
      </c>
      <c r="AD100" s="821"/>
      <c r="AE100" s="859">
        <v>70</v>
      </c>
      <c r="AF100" s="821"/>
      <c r="AG100" s="859">
        <v>15</v>
      </c>
      <c r="AH100" s="821"/>
      <c r="AI100" s="859">
        <v>10</v>
      </c>
      <c r="AJ100" s="852"/>
    </row>
    <row r="101" spans="1:36" ht="12">
      <c r="A101" s="692"/>
      <c r="B101" s="16" t="s">
        <v>98</v>
      </c>
      <c r="C101" s="905">
        <v>55</v>
      </c>
      <c r="D101" s="905"/>
      <c r="E101" s="905">
        <v>20</v>
      </c>
      <c r="F101" s="905"/>
      <c r="G101" s="905">
        <v>35</v>
      </c>
      <c r="H101" s="905"/>
      <c r="I101" s="905">
        <v>32</v>
      </c>
      <c r="J101" s="905"/>
      <c r="K101" s="905">
        <v>10</v>
      </c>
      <c r="L101" s="951"/>
      <c r="M101" s="692"/>
      <c r="N101" s="16" t="s">
        <v>98</v>
      </c>
      <c r="O101" s="905">
        <v>55</v>
      </c>
      <c r="P101" s="948"/>
      <c r="Q101" s="905">
        <v>20</v>
      </c>
      <c r="R101" s="949"/>
      <c r="S101" s="905">
        <v>35</v>
      </c>
      <c r="T101" s="949"/>
      <c r="U101" s="1051"/>
      <c r="V101" s="1052"/>
      <c r="W101" s="905">
        <v>10</v>
      </c>
      <c r="X101" s="941"/>
      <c r="Y101" s="834"/>
      <c r="Z101" s="17" t="s">
        <v>57</v>
      </c>
      <c r="AA101" s="859">
        <v>67</v>
      </c>
      <c r="AB101" s="819"/>
      <c r="AC101" s="859">
        <v>67</v>
      </c>
      <c r="AD101" s="821"/>
      <c r="AE101" s="859">
        <v>53</v>
      </c>
      <c r="AF101" s="821"/>
      <c r="AG101" s="859">
        <v>8</v>
      </c>
      <c r="AH101" s="821"/>
      <c r="AI101" s="859">
        <v>5</v>
      </c>
      <c r="AJ101" s="852"/>
    </row>
    <row r="102" spans="1:36" ht="12">
      <c r="A102" s="692"/>
      <c r="B102" s="48" t="s">
        <v>14</v>
      </c>
      <c r="C102" s="900">
        <v>75</v>
      </c>
      <c r="D102" s="900"/>
      <c r="E102" s="900">
        <v>10</v>
      </c>
      <c r="F102" s="900"/>
      <c r="G102" s="900">
        <v>20</v>
      </c>
      <c r="H102" s="900"/>
      <c r="I102" s="900"/>
      <c r="J102" s="900"/>
      <c r="K102" s="900">
        <v>5</v>
      </c>
      <c r="L102" s="959"/>
      <c r="M102" s="692"/>
      <c r="N102" s="48" t="s">
        <v>14</v>
      </c>
      <c r="O102" s="900">
        <v>75</v>
      </c>
      <c r="P102" s="990"/>
      <c r="Q102" s="900">
        <v>10</v>
      </c>
      <c r="R102" s="961"/>
      <c r="S102" s="900">
        <v>20</v>
      </c>
      <c r="T102" s="961"/>
      <c r="U102" s="1033"/>
      <c r="V102" s="1034"/>
      <c r="W102" s="900">
        <v>5</v>
      </c>
      <c r="X102" s="986"/>
      <c r="Y102" s="834"/>
      <c r="Z102" s="16" t="s">
        <v>98</v>
      </c>
      <c r="AA102" s="859">
        <v>60</v>
      </c>
      <c r="AB102" s="819"/>
      <c r="AC102" s="859">
        <v>20</v>
      </c>
      <c r="AD102" s="821"/>
      <c r="AE102" s="859">
        <v>40</v>
      </c>
      <c r="AF102" s="821"/>
      <c r="AG102" s="860"/>
      <c r="AH102" s="821"/>
      <c r="AI102" s="859">
        <v>10</v>
      </c>
      <c r="AJ102" s="852"/>
    </row>
    <row r="103" spans="1:36" ht="12">
      <c r="A103" s="692"/>
      <c r="B103" s="14" t="s">
        <v>91</v>
      </c>
      <c r="C103" s="885">
        <f>SUM(C94:C102)</f>
        <v>831</v>
      </c>
      <c r="D103" s="1035"/>
      <c r="E103" s="885">
        <f>SUM(E94:E102)</f>
        <v>435</v>
      </c>
      <c r="F103" s="965"/>
      <c r="G103" s="885">
        <f>SUM(G94:G102)</f>
        <v>494</v>
      </c>
      <c r="H103" s="965"/>
      <c r="I103" s="885">
        <f>SUM(I94:I102)</f>
        <v>118</v>
      </c>
      <c r="J103" s="965"/>
      <c r="K103" s="885">
        <f>SUM(K94:K102)</f>
        <v>47</v>
      </c>
      <c r="L103" s="984"/>
      <c r="M103" s="692"/>
      <c r="N103" s="14" t="s">
        <v>91</v>
      </c>
      <c r="O103" s="885">
        <f>SUM(O94:O102)</f>
        <v>834</v>
      </c>
      <c r="P103" s="957"/>
      <c r="Q103" s="885">
        <f>SUM(Q94:Q102)</f>
        <v>441</v>
      </c>
      <c r="R103" s="957"/>
      <c r="S103" s="885">
        <f>SUM(S94:S102)</f>
        <v>507</v>
      </c>
      <c r="T103" s="957"/>
      <c r="U103" s="1036">
        <f>SUM(U94:U102)</f>
        <v>87</v>
      </c>
      <c r="V103" s="1037"/>
      <c r="W103" s="885">
        <f>SUM(W94:W102)</f>
        <v>48</v>
      </c>
      <c r="X103" s="956"/>
      <c r="Y103" s="834"/>
      <c r="Z103" s="48" t="s">
        <v>49</v>
      </c>
      <c r="AA103" s="856">
        <v>75</v>
      </c>
      <c r="AB103" s="858"/>
      <c r="AC103" s="856">
        <v>10</v>
      </c>
      <c r="AD103" s="855"/>
      <c r="AE103" s="856">
        <v>20</v>
      </c>
      <c r="AF103" s="855"/>
      <c r="AG103" s="854"/>
      <c r="AH103" s="855"/>
      <c r="AI103" s="856">
        <v>5</v>
      </c>
      <c r="AJ103" s="824"/>
    </row>
    <row r="104" spans="1:36" ht="12">
      <c r="A104" s="678" t="s">
        <v>101</v>
      </c>
      <c r="B104" s="21" t="s">
        <v>7</v>
      </c>
      <c r="C104" s="865">
        <v>46</v>
      </c>
      <c r="D104" s="865"/>
      <c r="E104" s="865">
        <v>18</v>
      </c>
      <c r="F104" s="865"/>
      <c r="G104" s="865">
        <v>26</v>
      </c>
      <c r="H104" s="865"/>
      <c r="I104" s="865">
        <v>3</v>
      </c>
      <c r="J104" s="865"/>
      <c r="K104" s="865">
        <v>2</v>
      </c>
      <c r="L104" s="1025"/>
      <c r="M104" s="678" t="s">
        <v>101</v>
      </c>
      <c r="N104" s="21" t="s">
        <v>7</v>
      </c>
      <c r="O104" s="785">
        <v>46</v>
      </c>
      <c r="P104" s="785"/>
      <c r="Q104" s="785">
        <v>18</v>
      </c>
      <c r="R104" s="785"/>
      <c r="S104" s="785">
        <v>26</v>
      </c>
      <c r="T104" s="785"/>
      <c r="U104" s="785">
        <v>3</v>
      </c>
      <c r="V104" s="785"/>
      <c r="W104" s="785">
        <v>2</v>
      </c>
      <c r="X104" s="960"/>
      <c r="Y104" s="835"/>
      <c r="Z104" s="14" t="s">
        <v>91</v>
      </c>
      <c r="AA104" s="832">
        <f>SUM(AA95:AA103)</f>
        <v>849</v>
      </c>
      <c r="AB104" s="853"/>
      <c r="AC104" s="832">
        <f>SUM(AC95:AC103)</f>
        <v>454</v>
      </c>
      <c r="AD104" s="853"/>
      <c r="AE104" s="832">
        <f>SUM(AE95:AE103)</f>
        <v>527</v>
      </c>
      <c r="AF104" s="853"/>
      <c r="AG104" s="832">
        <f>SUM(AG95:AG103)</f>
        <v>92</v>
      </c>
      <c r="AH104" s="853"/>
      <c r="AI104" s="832">
        <f>SUM(AI95:AI103)</f>
        <v>52</v>
      </c>
      <c r="AJ104" s="833"/>
    </row>
    <row r="105" spans="1:36" ht="12">
      <c r="A105" s="692"/>
      <c r="B105" s="17" t="s">
        <v>102</v>
      </c>
      <c r="C105" s="905">
        <v>47</v>
      </c>
      <c r="D105" s="905"/>
      <c r="E105" s="905">
        <v>22</v>
      </c>
      <c r="F105" s="905"/>
      <c r="G105" s="905">
        <v>27</v>
      </c>
      <c r="H105" s="905"/>
      <c r="I105" s="905">
        <v>2</v>
      </c>
      <c r="J105" s="905"/>
      <c r="K105" s="905">
        <v>2</v>
      </c>
      <c r="L105" s="1009"/>
      <c r="M105" s="692"/>
      <c r="N105" s="17" t="s">
        <v>102</v>
      </c>
      <c r="O105" s="909">
        <v>52</v>
      </c>
      <c r="P105" s="909"/>
      <c r="Q105" s="909">
        <v>24</v>
      </c>
      <c r="R105" s="909"/>
      <c r="S105" s="909">
        <v>32</v>
      </c>
      <c r="T105" s="909"/>
      <c r="U105" s="909">
        <v>2</v>
      </c>
      <c r="V105" s="909"/>
      <c r="W105" s="909">
        <v>2</v>
      </c>
      <c r="X105" s="942"/>
      <c r="Y105" s="728" t="s">
        <v>101</v>
      </c>
      <c r="Z105" s="21" t="s">
        <v>7</v>
      </c>
      <c r="AA105" s="789">
        <v>46</v>
      </c>
      <c r="AB105" s="831"/>
      <c r="AC105" s="789">
        <v>18</v>
      </c>
      <c r="AD105" s="831"/>
      <c r="AE105" s="789">
        <v>26</v>
      </c>
      <c r="AF105" s="831"/>
      <c r="AG105" s="65">
        <v>3</v>
      </c>
      <c r="AH105" s="66"/>
      <c r="AI105" s="789">
        <v>2</v>
      </c>
      <c r="AJ105" s="848"/>
    </row>
    <row r="106" spans="1:36" ht="12">
      <c r="A106" s="692"/>
      <c r="B106" s="17" t="s">
        <v>103</v>
      </c>
      <c r="C106" s="905">
        <v>50</v>
      </c>
      <c r="D106" s="905"/>
      <c r="E106" s="905">
        <v>25</v>
      </c>
      <c r="F106" s="905"/>
      <c r="G106" s="905">
        <v>40</v>
      </c>
      <c r="H106" s="905"/>
      <c r="I106" s="905">
        <v>5</v>
      </c>
      <c r="J106" s="905"/>
      <c r="K106" s="905">
        <v>0</v>
      </c>
      <c r="L106" s="1009"/>
      <c r="M106" s="692"/>
      <c r="N106" s="17" t="s">
        <v>103</v>
      </c>
      <c r="O106" s="909">
        <v>50</v>
      </c>
      <c r="P106" s="909"/>
      <c r="Q106" s="909">
        <v>23</v>
      </c>
      <c r="R106" s="909"/>
      <c r="S106" s="909">
        <v>42</v>
      </c>
      <c r="T106" s="909"/>
      <c r="U106" s="909">
        <v>5</v>
      </c>
      <c r="V106" s="909"/>
      <c r="W106" s="909">
        <v>0</v>
      </c>
      <c r="X106" s="942"/>
      <c r="Y106" s="822"/>
      <c r="Z106" s="17" t="s">
        <v>102</v>
      </c>
      <c r="AA106" s="787">
        <v>52</v>
      </c>
      <c r="AB106" s="821"/>
      <c r="AC106" s="787">
        <v>25</v>
      </c>
      <c r="AD106" s="821"/>
      <c r="AE106" s="787">
        <v>32</v>
      </c>
      <c r="AF106" s="821"/>
      <c r="AG106" s="63">
        <v>2</v>
      </c>
      <c r="AH106" s="64"/>
      <c r="AI106" s="787">
        <v>2</v>
      </c>
      <c r="AJ106" s="852"/>
    </row>
    <row r="107" spans="1:36" ht="12">
      <c r="A107" s="692"/>
      <c r="B107" s="17" t="s">
        <v>104</v>
      </c>
      <c r="C107" s="905">
        <v>45</v>
      </c>
      <c r="D107" s="905"/>
      <c r="E107" s="905">
        <v>25</v>
      </c>
      <c r="F107" s="905"/>
      <c r="G107" s="905">
        <v>25</v>
      </c>
      <c r="H107" s="905"/>
      <c r="I107" s="905">
        <v>2</v>
      </c>
      <c r="J107" s="905"/>
      <c r="K107" s="905">
        <v>1</v>
      </c>
      <c r="L107" s="1009"/>
      <c r="M107" s="692"/>
      <c r="N107" s="17" t="s">
        <v>104</v>
      </c>
      <c r="O107" s="909">
        <v>46</v>
      </c>
      <c r="P107" s="909"/>
      <c r="Q107" s="909">
        <v>26</v>
      </c>
      <c r="R107" s="909"/>
      <c r="S107" s="909">
        <v>26</v>
      </c>
      <c r="T107" s="909"/>
      <c r="U107" s="909">
        <v>2</v>
      </c>
      <c r="V107" s="909"/>
      <c r="W107" s="909">
        <v>1</v>
      </c>
      <c r="X107" s="942"/>
      <c r="Y107" s="822"/>
      <c r="Z107" s="17" t="s">
        <v>103</v>
      </c>
      <c r="AA107" s="787">
        <v>50</v>
      </c>
      <c r="AB107" s="821"/>
      <c r="AC107" s="787">
        <v>23</v>
      </c>
      <c r="AD107" s="821"/>
      <c r="AE107" s="787">
        <v>42</v>
      </c>
      <c r="AF107" s="821"/>
      <c r="AG107" s="63">
        <v>5</v>
      </c>
      <c r="AH107" s="64"/>
      <c r="AI107" s="787">
        <v>0</v>
      </c>
      <c r="AJ107" s="852"/>
    </row>
    <row r="108" spans="1:36" ht="12">
      <c r="A108" s="692"/>
      <c r="B108" s="17" t="s">
        <v>6</v>
      </c>
      <c r="C108" s="905">
        <v>62</v>
      </c>
      <c r="D108" s="905"/>
      <c r="E108" s="905">
        <v>22</v>
      </c>
      <c r="F108" s="905"/>
      <c r="G108" s="905">
        <v>23</v>
      </c>
      <c r="H108" s="905"/>
      <c r="I108" s="905">
        <v>3</v>
      </c>
      <c r="J108" s="905"/>
      <c r="K108" s="905">
        <v>3</v>
      </c>
      <c r="L108" s="1009"/>
      <c r="M108" s="692"/>
      <c r="N108" s="17" t="s">
        <v>6</v>
      </c>
      <c r="O108" s="909">
        <v>59</v>
      </c>
      <c r="P108" s="909"/>
      <c r="Q108" s="909">
        <v>20</v>
      </c>
      <c r="R108" s="909"/>
      <c r="S108" s="909">
        <v>23</v>
      </c>
      <c r="T108" s="909"/>
      <c r="U108" s="909">
        <v>2</v>
      </c>
      <c r="V108" s="909"/>
      <c r="W108" s="909">
        <v>2</v>
      </c>
      <c r="X108" s="942"/>
      <c r="Y108" s="822"/>
      <c r="Z108" s="17" t="s">
        <v>104</v>
      </c>
      <c r="AA108" s="787">
        <v>46</v>
      </c>
      <c r="AB108" s="821"/>
      <c r="AC108" s="787">
        <v>26</v>
      </c>
      <c r="AD108" s="821"/>
      <c r="AE108" s="787">
        <v>26</v>
      </c>
      <c r="AF108" s="821"/>
      <c r="AG108" s="63">
        <v>2</v>
      </c>
      <c r="AH108" s="64"/>
      <c r="AI108" s="787">
        <v>1</v>
      </c>
      <c r="AJ108" s="852"/>
    </row>
    <row r="109" spans="1:36" ht="12">
      <c r="A109" s="692"/>
      <c r="B109" s="17" t="s">
        <v>5</v>
      </c>
      <c r="C109" s="905">
        <v>60</v>
      </c>
      <c r="D109" s="905"/>
      <c r="E109" s="905">
        <v>30</v>
      </c>
      <c r="F109" s="905"/>
      <c r="G109" s="905">
        <v>30</v>
      </c>
      <c r="H109" s="905"/>
      <c r="I109" s="905">
        <v>2</v>
      </c>
      <c r="J109" s="905"/>
      <c r="K109" s="905">
        <v>2</v>
      </c>
      <c r="L109" s="1009"/>
      <c r="M109" s="692"/>
      <c r="N109" s="17" t="s">
        <v>5</v>
      </c>
      <c r="O109" s="909">
        <v>70</v>
      </c>
      <c r="P109" s="909"/>
      <c r="Q109" s="909">
        <v>25</v>
      </c>
      <c r="R109" s="909"/>
      <c r="S109" s="909">
        <v>25</v>
      </c>
      <c r="T109" s="909"/>
      <c r="U109" s="909">
        <v>2</v>
      </c>
      <c r="V109" s="909"/>
      <c r="W109" s="909">
        <v>2</v>
      </c>
      <c r="X109" s="942"/>
      <c r="Y109" s="822"/>
      <c r="Z109" s="17" t="s">
        <v>6</v>
      </c>
      <c r="AA109" s="787">
        <v>72</v>
      </c>
      <c r="AB109" s="821"/>
      <c r="AC109" s="787">
        <v>17</v>
      </c>
      <c r="AD109" s="821"/>
      <c r="AE109" s="787">
        <v>17</v>
      </c>
      <c r="AF109" s="821"/>
      <c r="AG109" s="63">
        <v>2</v>
      </c>
      <c r="AH109" s="64"/>
      <c r="AI109" s="787">
        <v>2</v>
      </c>
      <c r="AJ109" s="852"/>
    </row>
    <row r="110" spans="1:36" ht="12">
      <c r="A110" s="692"/>
      <c r="B110" s="17" t="s">
        <v>8</v>
      </c>
      <c r="C110" s="905">
        <v>55</v>
      </c>
      <c r="D110" s="905"/>
      <c r="E110" s="905">
        <v>36</v>
      </c>
      <c r="F110" s="905"/>
      <c r="G110" s="905">
        <v>40</v>
      </c>
      <c r="H110" s="905"/>
      <c r="I110" s="905">
        <v>3</v>
      </c>
      <c r="J110" s="905"/>
      <c r="K110" s="905">
        <v>1</v>
      </c>
      <c r="L110" s="1009"/>
      <c r="M110" s="692"/>
      <c r="N110" s="17" t="s">
        <v>8</v>
      </c>
      <c r="O110" s="909">
        <v>55</v>
      </c>
      <c r="P110" s="909"/>
      <c r="Q110" s="909">
        <v>35</v>
      </c>
      <c r="R110" s="909"/>
      <c r="S110" s="909">
        <v>37</v>
      </c>
      <c r="T110" s="909"/>
      <c r="U110" s="909">
        <v>3</v>
      </c>
      <c r="V110" s="909"/>
      <c r="W110" s="909">
        <v>1</v>
      </c>
      <c r="X110" s="942"/>
      <c r="Y110" s="822"/>
      <c r="Z110" s="17" t="s">
        <v>5</v>
      </c>
      <c r="AA110" s="787">
        <v>70</v>
      </c>
      <c r="AB110" s="821"/>
      <c r="AC110" s="787">
        <v>25</v>
      </c>
      <c r="AD110" s="821"/>
      <c r="AE110" s="787">
        <v>25</v>
      </c>
      <c r="AF110" s="821"/>
      <c r="AG110" s="63">
        <v>2</v>
      </c>
      <c r="AH110" s="64"/>
      <c r="AI110" s="787">
        <v>2</v>
      </c>
      <c r="AJ110" s="852"/>
    </row>
    <row r="111" spans="1:36" ht="12">
      <c r="A111" s="692"/>
      <c r="B111" s="45" t="s">
        <v>4</v>
      </c>
      <c r="C111" s="900">
        <v>45</v>
      </c>
      <c r="D111" s="900"/>
      <c r="E111" s="900">
        <v>37</v>
      </c>
      <c r="F111" s="900"/>
      <c r="G111" s="900">
        <v>40</v>
      </c>
      <c r="H111" s="900"/>
      <c r="I111" s="900">
        <v>3</v>
      </c>
      <c r="J111" s="900"/>
      <c r="K111" s="900">
        <v>3</v>
      </c>
      <c r="L111" s="962"/>
      <c r="M111" s="692"/>
      <c r="N111" s="45" t="s">
        <v>4</v>
      </c>
      <c r="O111" s="907">
        <v>45</v>
      </c>
      <c r="P111" s="907"/>
      <c r="Q111" s="907">
        <v>39</v>
      </c>
      <c r="R111" s="907"/>
      <c r="S111" s="907">
        <v>40</v>
      </c>
      <c r="T111" s="907"/>
      <c r="U111" s="907">
        <v>3</v>
      </c>
      <c r="V111" s="907"/>
      <c r="W111" s="907">
        <v>3</v>
      </c>
      <c r="X111" s="969"/>
      <c r="Y111" s="822"/>
      <c r="Z111" s="17" t="s">
        <v>8</v>
      </c>
      <c r="AA111" s="787">
        <v>53</v>
      </c>
      <c r="AB111" s="821"/>
      <c r="AC111" s="787">
        <v>37</v>
      </c>
      <c r="AD111" s="821"/>
      <c r="AE111" s="787">
        <v>37</v>
      </c>
      <c r="AF111" s="821"/>
      <c r="AG111" s="63">
        <v>3</v>
      </c>
      <c r="AH111" s="64"/>
      <c r="AI111" s="787">
        <v>1</v>
      </c>
      <c r="AJ111" s="852"/>
    </row>
    <row r="112" spans="1:36" ht="12">
      <c r="A112" s="692"/>
      <c r="B112" s="26" t="s">
        <v>91</v>
      </c>
      <c r="C112" s="946">
        <f>SUM(C104:C111)</f>
        <v>410</v>
      </c>
      <c r="D112" s="946"/>
      <c r="E112" s="946">
        <f>SUM(E104:E111)</f>
        <v>215</v>
      </c>
      <c r="F112" s="946"/>
      <c r="G112" s="946">
        <f>SUM(G104:G111)</f>
        <v>251</v>
      </c>
      <c r="H112" s="946"/>
      <c r="I112" s="885">
        <f>SUM(I104:I111)</f>
        <v>23</v>
      </c>
      <c r="J112" s="965"/>
      <c r="K112" s="885">
        <f>SUM(K104:K111)</f>
        <v>14</v>
      </c>
      <c r="L112" s="984"/>
      <c r="M112" s="692"/>
      <c r="N112" s="26" t="s">
        <v>91</v>
      </c>
      <c r="O112" s="885">
        <f>SUM(O104:O111)</f>
        <v>423</v>
      </c>
      <c r="P112" s="957"/>
      <c r="Q112" s="885">
        <f>SUM(Q104:Q111)</f>
        <v>210</v>
      </c>
      <c r="R112" s="957"/>
      <c r="S112" s="885">
        <f>SUM(S104:S111)</f>
        <v>251</v>
      </c>
      <c r="T112" s="957"/>
      <c r="U112" s="885">
        <f>SUM(U104:U111)</f>
        <v>22</v>
      </c>
      <c r="V112" s="957"/>
      <c r="W112" s="885">
        <f>SUM(W104:W111)</f>
        <v>13</v>
      </c>
      <c r="X112" s="956"/>
      <c r="Y112" s="822"/>
      <c r="Z112" s="45" t="s">
        <v>4</v>
      </c>
      <c r="AA112" s="787">
        <v>40</v>
      </c>
      <c r="AB112" s="821"/>
      <c r="AC112" s="787">
        <v>40</v>
      </c>
      <c r="AD112" s="821"/>
      <c r="AE112" s="787">
        <v>40</v>
      </c>
      <c r="AF112" s="821"/>
      <c r="AG112" s="63">
        <v>3</v>
      </c>
      <c r="AH112" s="64"/>
      <c r="AI112" s="791">
        <v>3</v>
      </c>
      <c r="AJ112" s="824"/>
    </row>
    <row r="113" spans="1:36" ht="12">
      <c r="A113" s="728" t="s">
        <v>70</v>
      </c>
      <c r="B113" s="21" t="s">
        <v>0</v>
      </c>
      <c r="C113" s="785">
        <v>178</v>
      </c>
      <c r="D113" s="989"/>
      <c r="E113" s="785">
        <v>154</v>
      </c>
      <c r="F113" s="983"/>
      <c r="G113" s="785">
        <v>45</v>
      </c>
      <c r="H113" s="983"/>
      <c r="I113" s="785">
        <v>10</v>
      </c>
      <c r="J113" s="983"/>
      <c r="K113" s="785">
        <v>2</v>
      </c>
      <c r="L113" s="921"/>
      <c r="M113" s="728" t="s">
        <v>70</v>
      </c>
      <c r="N113" s="21" t="s">
        <v>0</v>
      </c>
      <c r="O113" s="785">
        <v>178</v>
      </c>
      <c r="P113" s="989"/>
      <c r="Q113" s="785">
        <v>153</v>
      </c>
      <c r="R113" s="983"/>
      <c r="S113" s="785">
        <v>45</v>
      </c>
      <c r="T113" s="983"/>
      <c r="U113" s="785">
        <v>10</v>
      </c>
      <c r="V113" s="983"/>
      <c r="W113" s="785">
        <v>2</v>
      </c>
      <c r="X113" s="921"/>
      <c r="Y113" s="823"/>
      <c r="Z113" s="26" t="s">
        <v>91</v>
      </c>
      <c r="AA113" s="850">
        <f>SUM(AA105:AA112)</f>
        <v>429</v>
      </c>
      <c r="AB113" s="851"/>
      <c r="AC113" s="850">
        <f>SUM(AC105:AC112)</f>
        <v>211</v>
      </c>
      <c r="AD113" s="851"/>
      <c r="AE113" s="850">
        <f>SUM(AE105:AE112)</f>
        <v>245</v>
      </c>
      <c r="AF113" s="851"/>
      <c r="AG113" s="850">
        <f>SUM(AG105:AG112)</f>
        <v>22</v>
      </c>
      <c r="AH113" s="851"/>
      <c r="AI113" s="832">
        <f>SUM(AI105:AI112)</f>
        <v>13</v>
      </c>
      <c r="AJ113" s="833"/>
    </row>
    <row r="114" spans="1:36" ht="12">
      <c r="A114" s="670"/>
      <c r="B114" s="45" t="s">
        <v>86</v>
      </c>
      <c r="C114" s="970"/>
      <c r="D114" s="971"/>
      <c r="E114" s="907">
        <v>60</v>
      </c>
      <c r="F114" s="972"/>
      <c r="G114" s="892"/>
      <c r="H114" s="980"/>
      <c r="I114" s="892"/>
      <c r="J114" s="980"/>
      <c r="K114" s="892"/>
      <c r="L114" s="893"/>
      <c r="M114" s="670"/>
      <c r="N114" s="22" t="s">
        <v>86</v>
      </c>
      <c r="O114" s="1040"/>
      <c r="P114" s="1041"/>
      <c r="Q114" s="1044" t="s">
        <v>48</v>
      </c>
      <c r="R114" s="1045"/>
      <c r="S114" s="1038"/>
      <c r="T114" s="1039"/>
      <c r="U114" s="1047"/>
      <c r="V114" s="1048"/>
      <c r="W114" s="1044"/>
      <c r="X114" s="1049"/>
      <c r="Y114" s="728" t="s">
        <v>70</v>
      </c>
      <c r="Z114" s="21" t="s">
        <v>0</v>
      </c>
      <c r="AA114" s="789">
        <v>188</v>
      </c>
      <c r="AB114" s="831"/>
      <c r="AC114" s="789">
        <v>143</v>
      </c>
      <c r="AD114" s="831"/>
      <c r="AE114" s="789">
        <v>45</v>
      </c>
      <c r="AF114" s="831"/>
      <c r="AG114" s="789">
        <v>10</v>
      </c>
      <c r="AH114" s="831"/>
      <c r="AI114" s="789">
        <v>2</v>
      </c>
      <c r="AJ114" s="848"/>
    </row>
    <row r="115" spans="1:36" ht="12">
      <c r="A115" s="729"/>
      <c r="B115" s="26" t="s">
        <v>91</v>
      </c>
      <c r="C115" s="946">
        <f>SUM(C113:C114)</f>
        <v>178</v>
      </c>
      <c r="D115" s="978"/>
      <c r="E115" s="946">
        <f>SUM(E113:E114)</f>
        <v>214</v>
      </c>
      <c r="F115" s="947"/>
      <c r="G115" s="946">
        <f>SUM(G113:G114)</f>
        <v>45</v>
      </c>
      <c r="H115" s="947"/>
      <c r="I115" s="946">
        <f>SUM(I113:I114)</f>
        <v>10</v>
      </c>
      <c r="J115" s="947"/>
      <c r="K115" s="946">
        <f>SUM(K113:K114)</f>
        <v>2</v>
      </c>
      <c r="L115" s="979"/>
      <c r="M115" s="729"/>
      <c r="N115" s="23" t="s">
        <v>91</v>
      </c>
      <c r="O115" s="968">
        <f>SUM(O113:O114)</f>
        <v>178</v>
      </c>
      <c r="P115" s="1042"/>
      <c r="Q115" s="968">
        <f>SUM(Q113:Q114)</f>
        <v>153</v>
      </c>
      <c r="R115" s="1043"/>
      <c r="S115" s="968">
        <f>SUM(S113:S114)</f>
        <v>45</v>
      </c>
      <c r="T115" s="1043"/>
      <c r="U115" s="968">
        <f>SUM(U113:U114)</f>
        <v>10</v>
      </c>
      <c r="V115" s="1043"/>
      <c r="W115" s="968">
        <f>SUM(W113:W114)</f>
        <v>2</v>
      </c>
      <c r="X115" s="1050"/>
      <c r="Y115" s="822"/>
      <c r="Z115" s="45" t="s">
        <v>86</v>
      </c>
      <c r="AA115" s="79"/>
      <c r="AB115" s="80"/>
      <c r="AC115" s="63"/>
      <c r="AD115" s="64"/>
      <c r="AE115" s="81"/>
      <c r="AF115" s="82"/>
      <c r="AG115" s="81"/>
      <c r="AH115" s="82"/>
      <c r="AI115" s="83"/>
      <c r="AJ115" s="84"/>
    </row>
    <row r="116" spans="1:36" ht="12">
      <c r="A116" s="678" t="s">
        <v>1</v>
      </c>
      <c r="B116" s="21" t="s">
        <v>2</v>
      </c>
      <c r="C116" s="937">
        <v>91</v>
      </c>
      <c r="D116" s="938"/>
      <c r="E116" s="937">
        <v>51</v>
      </c>
      <c r="F116" s="937"/>
      <c r="G116" s="33"/>
      <c r="H116" s="33"/>
      <c r="I116" s="33"/>
      <c r="J116" s="33"/>
      <c r="K116" s="33"/>
      <c r="L116" s="34"/>
      <c r="M116" s="678" t="s">
        <v>1</v>
      </c>
      <c r="N116" s="21" t="s">
        <v>2</v>
      </c>
      <c r="O116" s="937">
        <v>47</v>
      </c>
      <c r="P116" s="938"/>
      <c r="Q116" s="937">
        <v>20</v>
      </c>
      <c r="R116" s="937"/>
      <c r="S116" s="872"/>
      <c r="T116" s="872"/>
      <c r="U116" s="872"/>
      <c r="V116" s="872"/>
      <c r="W116" s="872"/>
      <c r="X116" s="1046"/>
      <c r="Y116" s="823"/>
      <c r="Z116" s="26" t="s">
        <v>91</v>
      </c>
      <c r="AA116" s="939">
        <f>SUM(AA114:AA115)</f>
        <v>188</v>
      </c>
      <c r="AB116" s="851"/>
      <c r="AC116" s="939">
        <f>SUM(AC114:AC115)</f>
        <v>143</v>
      </c>
      <c r="AD116" s="851"/>
      <c r="AE116" s="939">
        <f>SUM(AE114:AE115)</f>
        <v>45</v>
      </c>
      <c r="AF116" s="851"/>
      <c r="AG116" s="939">
        <f>SUM(AG114:AG115)</f>
        <v>10</v>
      </c>
      <c r="AH116" s="851"/>
      <c r="AI116" s="939">
        <f>SUM(AI114:AI115)</f>
        <v>2</v>
      </c>
      <c r="AJ116" s="940"/>
    </row>
    <row r="117" spans="1:36" ht="12.75" thickBot="1">
      <c r="A117" s="693"/>
      <c r="B117" s="35" t="s">
        <v>3</v>
      </c>
      <c r="C117" s="973">
        <v>47</v>
      </c>
      <c r="D117" s="974"/>
      <c r="E117" s="973">
        <v>19</v>
      </c>
      <c r="F117" s="973"/>
      <c r="G117" s="952">
        <v>38</v>
      </c>
      <c r="H117" s="975"/>
      <c r="I117" s="952">
        <v>40</v>
      </c>
      <c r="J117" s="975"/>
      <c r="K117" s="952">
        <v>6</v>
      </c>
      <c r="L117" s="981"/>
      <c r="M117" s="693"/>
      <c r="N117" s="35" t="s">
        <v>3</v>
      </c>
      <c r="O117" s="973"/>
      <c r="P117" s="974"/>
      <c r="Q117" s="973"/>
      <c r="R117" s="973"/>
      <c r="S117" s="952"/>
      <c r="T117" s="975"/>
      <c r="U117" s="952">
        <v>46</v>
      </c>
      <c r="V117" s="975"/>
      <c r="W117" s="952">
        <v>6</v>
      </c>
      <c r="X117" s="981"/>
      <c r="Y117" s="728" t="s">
        <v>1</v>
      </c>
      <c r="Z117" s="21" t="s">
        <v>56</v>
      </c>
      <c r="AA117" s="844">
        <v>48</v>
      </c>
      <c r="AB117" s="831"/>
      <c r="AC117" s="844">
        <v>21</v>
      </c>
      <c r="AD117" s="831"/>
      <c r="AE117" s="67"/>
      <c r="AF117" s="68"/>
      <c r="AG117" s="69"/>
      <c r="AH117" s="70"/>
      <c r="AI117" s="69"/>
      <c r="AJ117" s="71"/>
    </row>
    <row r="118" spans="1:36" ht="12">
      <c r="A118" s="1" t="s">
        <v>41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836"/>
      <c r="Z118" s="17" t="s">
        <v>55</v>
      </c>
      <c r="AA118" s="933" t="s">
        <v>59</v>
      </c>
      <c r="AB118" s="821"/>
      <c r="AC118" s="933" t="s">
        <v>60</v>
      </c>
      <c r="AD118" s="821"/>
      <c r="AE118" s="72"/>
      <c r="AF118" s="73"/>
      <c r="AG118" s="74"/>
      <c r="AH118" s="75"/>
      <c r="AI118" s="74"/>
      <c r="AJ118" s="76"/>
    </row>
    <row r="119" spans="16:37" ht="12.75" thickBot="1">
      <c r="P119" s="1"/>
      <c r="Q119" s="1"/>
      <c r="R119" s="1"/>
      <c r="S119" s="1"/>
      <c r="T119" s="1"/>
      <c r="U119" s="1"/>
      <c r="V119" s="1"/>
      <c r="Y119" s="837"/>
      <c r="Z119" s="77" t="s">
        <v>3</v>
      </c>
      <c r="AA119" s="828">
        <v>46</v>
      </c>
      <c r="AB119" s="826"/>
      <c r="AC119" s="828">
        <v>19</v>
      </c>
      <c r="AD119" s="826"/>
      <c r="AE119" s="825">
        <v>46</v>
      </c>
      <c r="AF119" s="826"/>
      <c r="AG119" s="825">
        <v>46</v>
      </c>
      <c r="AH119" s="826"/>
      <c r="AI119" s="825">
        <v>6</v>
      </c>
      <c r="AJ119" s="827"/>
      <c r="AK119" s="62"/>
    </row>
    <row r="120" spans="25:37" ht="12">
      <c r="Y120" s="1061" t="s">
        <v>51</v>
      </c>
      <c r="Z120" s="1061"/>
      <c r="AA120" s="1061"/>
      <c r="AB120" s="1061"/>
      <c r="AC120" s="1061"/>
      <c r="AD120" s="1061"/>
      <c r="AE120" s="1061"/>
      <c r="AF120" s="1061"/>
      <c r="AG120" s="1061"/>
      <c r="AH120" s="1061"/>
      <c r="AI120" s="1061"/>
      <c r="AJ120" s="1061"/>
      <c r="AK120" s="62"/>
    </row>
    <row r="121" spans="25:26" ht="12">
      <c r="Y121" s="85" t="s">
        <v>61</v>
      </c>
      <c r="Z121" s="85"/>
    </row>
    <row r="123" ht="12.75" thickBot="1"/>
    <row r="124" spans="1:36" ht="12">
      <c r="A124" s="680" t="s">
        <v>18</v>
      </c>
      <c r="B124" s="681"/>
      <c r="C124" s="681"/>
      <c r="D124" s="681"/>
      <c r="E124" s="681"/>
      <c r="F124" s="681"/>
      <c r="G124" s="681"/>
      <c r="H124" s="681"/>
      <c r="I124" s="681"/>
      <c r="J124" s="681"/>
      <c r="K124" s="681"/>
      <c r="L124" s="682"/>
      <c r="M124" s="680" t="s">
        <v>18</v>
      </c>
      <c r="N124" s="681"/>
      <c r="O124" s="681"/>
      <c r="P124" s="681"/>
      <c r="Q124" s="681"/>
      <c r="R124" s="681"/>
      <c r="S124" s="681"/>
      <c r="T124" s="681"/>
      <c r="U124" s="681"/>
      <c r="V124" s="681"/>
      <c r="W124" s="681"/>
      <c r="X124" s="682"/>
      <c r="Y124" s="680" t="s">
        <v>18</v>
      </c>
      <c r="Z124" s="681"/>
      <c r="AA124" s="681"/>
      <c r="AB124" s="681"/>
      <c r="AC124" s="681"/>
      <c r="AD124" s="681"/>
      <c r="AE124" s="681"/>
      <c r="AF124" s="681"/>
      <c r="AG124" s="681"/>
      <c r="AH124" s="681"/>
      <c r="AI124" s="681"/>
      <c r="AJ124" s="682"/>
    </row>
    <row r="125" spans="1:36" ht="12">
      <c r="A125" s="934"/>
      <c r="B125" s="935"/>
      <c r="C125" s="935"/>
      <c r="D125" s="935"/>
      <c r="E125" s="935"/>
      <c r="F125" s="935"/>
      <c r="G125" s="935"/>
      <c r="H125" s="935"/>
      <c r="I125" s="935"/>
      <c r="J125" s="935"/>
      <c r="K125" s="935"/>
      <c r="L125" s="936"/>
      <c r="M125" s="934"/>
      <c r="N125" s="935"/>
      <c r="O125" s="935"/>
      <c r="P125" s="935"/>
      <c r="Q125" s="935"/>
      <c r="R125" s="935"/>
      <c r="S125" s="935"/>
      <c r="T125" s="935"/>
      <c r="U125" s="935"/>
      <c r="V125" s="935"/>
      <c r="W125" s="935"/>
      <c r="X125" s="936"/>
      <c r="Y125" s="934"/>
      <c r="Z125" s="935"/>
      <c r="AA125" s="935"/>
      <c r="AB125" s="935"/>
      <c r="AC125" s="935"/>
      <c r="AD125" s="935"/>
      <c r="AE125" s="935"/>
      <c r="AF125" s="935"/>
      <c r="AG125" s="935"/>
      <c r="AH125" s="935"/>
      <c r="AI125" s="935"/>
      <c r="AJ125" s="936"/>
    </row>
    <row r="126" spans="1:37" ht="12">
      <c r="A126" s="929" t="s">
        <v>62</v>
      </c>
      <c r="B126" s="930"/>
      <c r="C126" s="930"/>
      <c r="D126" s="930"/>
      <c r="E126" s="930"/>
      <c r="F126" s="930"/>
      <c r="G126" s="930"/>
      <c r="H126" s="930"/>
      <c r="I126" s="930"/>
      <c r="J126" s="930"/>
      <c r="K126" s="930"/>
      <c r="L126" s="931"/>
      <c r="M126" s="929" t="s">
        <v>63</v>
      </c>
      <c r="N126" s="930"/>
      <c r="O126" s="930"/>
      <c r="P126" s="930"/>
      <c r="Q126" s="930"/>
      <c r="R126" s="930"/>
      <c r="S126" s="930"/>
      <c r="T126" s="930"/>
      <c r="U126" s="930"/>
      <c r="V126" s="930"/>
      <c r="W126" s="930"/>
      <c r="X126" s="931"/>
      <c r="Y126" s="929" t="s">
        <v>64</v>
      </c>
      <c r="Z126" s="930"/>
      <c r="AA126" s="930"/>
      <c r="AB126" s="930"/>
      <c r="AC126" s="930"/>
      <c r="AD126" s="930"/>
      <c r="AE126" s="930"/>
      <c r="AF126" s="930"/>
      <c r="AG126" s="930"/>
      <c r="AH126" s="930"/>
      <c r="AI126" s="930"/>
      <c r="AJ126" s="931"/>
      <c r="AK126" s="39"/>
    </row>
    <row r="127" spans="1:36" ht="12">
      <c r="A127" s="19" t="s">
        <v>99</v>
      </c>
      <c r="B127" s="32" t="s">
        <v>100</v>
      </c>
      <c r="C127" s="925" t="s">
        <v>87</v>
      </c>
      <c r="D127" s="932"/>
      <c r="E127" s="925" t="s">
        <v>88</v>
      </c>
      <c r="F127" s="926"/>
      <c r="G127" s="925" t="s">
        <v>89</v>
      </c>
      <c r="H127" s="926"/>
      <c r="I127" s="925" t="s">
        <v>90</v>
      </c>
      <c r="J127" s="926"/>
      <c r="K127" s="925" t="s">
        <v>17</v>
      </c>
      <c r="L127" s="927"/>
      <c r="M127" s="19" t="s">
        <v>99</v>
      </c>
      <c r="N127" s="32" t="s">
        <v>100</v>
      </c>
      <c r="O127" s="925" t="s">
        <v>87</v>
      </c>
      <c r="P127" s="932"/>
      <c r="Q127" s="925" t="s">
        <v>88</v>
      </c>
      <c r="R127" s="926"/>
      <c r="S127" s="925" t="s">
        <v>89</v>
      </c>
      <c r="T127" s="926"/>
      <c r="U127" s="925" t="s">
        <v>90</v>
      </c>
      <c r="V127" s="926"/>
      <c r="W127" s="925" t="s">
        <v>17</v>
      </c>
      <c r="X127" s="927"/>
      <c r="Y127" s="19" t="s">
        <v>99</v>
      </c>
      <c r="Z127" s="32" t="s">
        <v>100</v>
      </c>
      <c r="AA127" s="928" t="s">
        <v>87</v>
      </c>
      <c r="AB127" s="872"/>
      <c r="AC127" s="925" t="s">
        <v>88</v>
      </c>
      <c r="AD127" s="926"/>
      <c r="AE127" s="925" t="s">
        <v>89</v>
      </c>
      <c r="AF127" s="926"/>
      <c r="AG127" s="925" t="s">
        <v>90</v>
      </c>
      <c r="AH127" s="926"/>
      <c r="AI127" s="925" t="s">
        <v>17</v>
      </c>
      <c r="AJ127" s="927"/>
    </row>
    <row r="128" spans="1:36" ht="12">
      <c r="A128" s="763" t="s">
        <v>50</v>
      </c>
      <c r="B128" s="12" t="s">
        <v>105</v>
      </c>
      <c r="C128" s="865">
        <v>40</v>
      </c>
      <c r="D128" s="876"/>
      <c r="E128" s="865">
        <v>20</v>
      </c>
      <c r="F128" s="876"/>
      <c r="G128" s="865">
        <v>260</v>
      </c>
      <c r="H128" s="876"/>
      <c r="I128" s="865">
        <v>550</v>
      </c>
      <c r="J128" s="922"/>
      <c r="K128" s="785">
        <v>35</v>
      </c>
      <c r="L128" s="921"/>
      <c r="M128" s="763" t="s">
        <v>50</v>
      </c>
      <c r="N128" s="12" t="s">
        <v>105</v>
      </c>
      <c r="O128" s="865">
        <v>40</v>
      </c>
      <c r="P128" s="876"/>
      <c r="Q128" s="865">
        <v>20</v>
      </c>
      <c r="R128" s="876"/>
      <c r="S128" s="865">
        <v>260</v>
      </c>
      <c r="T128" s="876"/>
      <c r="U128" s="865">
        <v>550</v>
      </c>
      <c r="V128" s="876"/>
      <c r="W128" s="785">
        <v>35</v>
      </c>
      <c r="X128" s="921"/>
      <c r="Y128" s="763" t="s">
        <v>50</v>
      </c>
      <c r="Z128" s="86" t="s">
        <v>105</v>
      </c>
      <c r="AA128" s="916">
        <v>40</v>
      </c>
      <c r="AB128" s="917"/>
      <c r="AC128" s="918">
        <v>20</v>
      </c>
      <c r="AD128" s="868"/>
      <c r="AE128" s="867">
        <v>260</v>
      </c>
      <c r="AF128" s="868"/>
      <c r="AG128" s="867">
        <v>550</v>
      </c>
      <c r="AH128" s="868"/>
      <c r="AI128" s="785">
        <v>35</v>
      </c>
      <c r="AJ128" s="921"/>
    </row>
    <row r="129" spans="1:36" ht="12">
      <c r="A129" s="666"/>
      <c r="B129" s="13" t="s">
        <v>106</v>
      </c>
      <c r="C129" s="905">
        <v>159</v>
      </c>
      <c r="D129" s="906"/>
      <c r="E129" s="905">
        <v>159</v>
      </c>
      <c r="F129" s="906"/>
      <c r="G129" s="905">
        <v>149</v>
      </c>
      <c r="H129" s="906"/>
      <c r="I129" s="905">
        <v>26</v>
      </c>
      <c r="J129" s="911"/>
      <c r="K129" s="909">
        <v>8</v>
      </c>
      <c r="L129" s="914"/>
      <c r="M129" s="666"/>
      <c r="N129" s="13" t="s">
        <v>106</v>
      </c>
      <c r="O129" s="905">
        <v>162</v>
      </c>
      <c r="P129" s="906"/>
      <c r="Q129" s="905">
        <v>162</v>
      </c>
      <c r="R129" s="906"/>
      <c r="S129" s="905">
        <v>152</v>
      </c>
      <c r="T129" s="906"/>
      <c r="U129" s="905">
        <v>25</v>
      </c>
      <c r="V129" s="906"/>
      <c r="W129" s="909">
        <v>8</v>
      </c>
      <c r="X129" s="914"/>
      <c r="Y129" s="666"/>
      <c r="Z129" s="89" t="s">
        <v>106</v>
      </c>
      <c r="AA129" s="862">
        <v>170</v>
      </c>
      <c r="AB129" s="863"/>
      <c r="AC129" s="915">
        <v>170</v>
      </c>
      <c r="AD129" s="902"/>
      <c r="AE129" s="862">
        <v>160</v>
      </c>
      <c r="AF129" s="902"/>
      <c r="AG129" s="894">
        <v>28</v>
      </c>
      <c r="AH129" s="895"/>
      <c r="AI129" s="909">
        <v>8</v>
      </c>
      <c r="AJ129" s="914"/>
    </row>
    <row r="130" spans="1:36" ht="12">
      <c r="A130" s="666"/>
      <c r="B130" s="13" t="s">
        <v>13</v>
      </c>
      <c r="C130" s="905">
        <v>297</v>
      </c>
      <c r="D130" s="906"/>
      <c r="E130" s="905">
        <v>237</v>
      </c>
      <c r="F130" s="906"/>
      <c r="G130" s="905">
        <v>265</v>
      </c>
      <c r="H130" s="906"/>
      <c r="I130" s="905">
        <v>69</v>
      </c>
      <c r="J130" s="911"/>
      <c r="K130" s="909">
        <v>47</v>
      </c>
      <c r="L130" s="910"/>
      <c r="M130" s="666"/>
      <c r="N130" s="13" t="s">
        <v>13</v>
      </c>
      <c r="O130" s="905">
        <v>489</v>
      </c>
      <c r="P130" s="906"/>
      <c r="Q130" s="905">
        <v>346</v>
      </c>
      <c r="R130" s="906"/>
      <c r="S130" s="905">
        <v>495</v>
      </c>
      <c r="T130" s="906"/>
      <c r="U130" s="909">
        <v>486</v>
      </c>
      <c r="V130" s="919"/>
      <c r="W130" s="909">
        <v>47</v>
      </c>
      <c r="X130" s="910"/>
      <c r="Y130" s="666"/>
      <c r="Z130" s="87" t="s">
        <v>13</v>
      </c>
      <c r="AA130" s="862">
        <v>375</v>
      </c>
      <c r="AB130" s="863"/>
      <c r="AC130" s="902">
        <v>375</v>
      </c>
      <c r="AD130" s="895"/>
      <c r="AE130" s="894">
        <v>423</v>
      </c>
      <c r="AF130" s="895"/>
      <c r="AG130" s="894">
        <v>484</v>
      </c>
      <c r="AH130" s="895"/>
      <c r="AI130" s="909">
        <v>195</v>
      </c>
      <c r="AJ130" s="910"/>
    </row>
    <row r="131" spans="1:36" ht="12">
      <c r="A131" s="666"/>
      <c r="B131" s="13" t="s">
        <v>52</v>
      </c>
      <c r="C131" s="905">
        <v>357</v>
      </c>
      <c r="D131" s="906"/>
      <c r="E131" s="905">
        <v>334</v>
      </c>
      <c r="F131" s="906"/>
      <c r="G131" s="905">
        <v>379</v>
      </c>
      <c r="H131" s="906"/>
      <c r="I131" s="905">
        <v>439</v>
      </c>
      <c r="J131" s="911"/>
      <c r="K131" s="912"/>
      <c r="L131" s="913"/>
      <c r="M131" s="666"/>
      <c r="N131" s="13" t="s">
        <v>52</v>
      </c>
      <c r="O131" s="905">
        <v>104</v>
      </c>
      <c r="P131" s="906"/>
      <c r="Q131" s="905">
        <v>87</v>
      </c>
      <c r="R131" s="906"/>
      <c r="S131" s="905">
        <v>99</v>
      </c>
      <c r="T131" s="906"/>
      <c r="U131" s="905">
        <v>71</v>
      </c>
      <c r="V131" s="906"/>
      <c r="W131" s="909">
        <v>79</v>
      </c>
      <c r="X131" s="920"/>
      <c r="Y131" s="666"/>
      <c r="Z131" s="87" t="s">
        <v>52</v>
      </c>
      <c r="AA131" s="862">
        <v>105</v>
      </c>
      <c r="AB131" s="863"/>
      <c r="AC131" s="902">
        <v>99</v>
      </c>
      <c r="AD131" s="895"/>
      <c r="AE131" s="894">
        <v>101</v>
      </c>
      <c r="AF131" s="895"/>
      <c r="AG131" s="894">
        <v>77</v>
      </c>
      <c r="AH131" s="895"/>
      <c r="AI131" s="896"/>
      <c r="AJ131" s="897"/>
    </row>
    <row r="132" spans="1:36" ht="12">
      <c r="A132" s="666"/>
      <c r="B132" s="54" t="s">
        <v>16</v>
      </c>
      <c r="C132" s="900">
        <v>155</v>
      </c>
      <c r="D132" s="901"/>
      <c r="E132" s="900">
        <v>102</v>
      </c>
      <c r="F132" s="901"/>
      <c r="G132" s="900">
        <v>125</v>
      </c>
      <c r="H132" s="901"/>
      <c r="I132" s="900">
        <v>249</v>
      </c>
      <c r="J132" s="924"/>
      <c r="K132" s="903"/>
      <c r="L132" s="904"/>
      <c r="M132" s="666"/>
      <c r="N132" s="54" t="s">
        <v>16</v>
      </c>
      <c r="O132" s="900">
        <v>267</v>
      </c>
      <c r="P132" s="901"/>
      <c r="Q132" s="900">
        <v>198</v>
      </c>
      <c r="R132" s="901"/>
      <c r="S132" s="900">
        <v>233</v>
      </c>
      <c r="T132" s="901"/>
      <c r="U132" s="900">
        <v>249</v>
      </c>
      <c r="V132" s="901"/>
      <c r="W132" s="907">
        <v>108</v>
      </c>
      <c r="X132" s="908"/>
      <c r="Y132" s="666"/>
      <c r="Z132" s="90" t="s">
        <v>16</v>
      </c>
      <c r="AA132" s="862">
        <v>396</v>
      </c>
      <c r="AB132" s="863"/>
      <c r="AC132" s="898">
        <v>322</v>
      </c>
      <c r="AD132" s="891"/>
      <c r="AE132" s="890">
        <v>369</v>
      </c>
      <c r="AF132" s="891"/>
      <c r="AG132" s="890">
        <v>240</v>
      </c>
      <c r="AH132" s="891"/>
      <c r="AI132" s="892"/>
      <c r="AJ132" s="893"/>
    </row>
    <row r="133" spans="1:36" ht="12">
      <c r="A133" s="764"/>
      <c r="B133" s="14" t="s">
        <v>91</v>
      </c>
      <c r="C133" s="885">
        <f>SUM(C128:C132)</f>
        <v>1008</v>
      </c>
      <c r="D133" s="886"/>
      <c r="E133" s="885">
        <f>SUM(E128:E132)</f>
        <v>852</v>
      </c>
      <c r="F133" s="886"/>
      <c r="G133" s="885">
        <f>SUM(G128:G132)</f>
        <v>1178</v>
      </c>
      <c r="H133" s="886"/>
      <c r="I133" s="885">
        <f>SUM(I128:I132)</f>
        <v>1333</v>
      </c>
      <c r="J133" s="923"/>
      <c r="K133" s="885">
        <f>SUM(K128:K132)</f>
        <v>90</v>
      </c>
      <c r="L133" s="887"/>
      <c r="M133" s="764"/>
      <c r="N133" s="14" t="s">
        <v>91</v>
      </c>
      <c r="O133" s="885">
        <f>SUM(O128:O132)</f>
        <v>1062</v>
      </c>
      <c r="P133" s="886"/>
      <c r="Q133" s="885">
        <f>SUM(Q128:Q132)</f>
        <v>813</v>
      </c>
      <c r="R133" s="886"/>
      <c r="S133" s="885">
        <f>SUM(S128:S132)</f>
        <v>1239</v>
      </c>
      <c r="T133" s="886"/>
      <c r="U133" s="885">
        <f>SUM(U128:U132)</f>
        <v>1381</v>
      </c>
      <c r="V133" s="886"/>
      <c r="W133" s="885">
        <f>SUM(W128:W132)</f>
        <v>277</v>
      </c>
      <c r="X133" s="887"/>
      <c r="Y133" s="764"/>
      <c r="Z133" s="88" t="s">
        <v>91</v>
      </c>
      <c r="AA133" s="850">
        <f>SUM(AA128:AA132)</f>
        <v>1086</v>
      </c>
      <c r="AB133" s="847"/>
      <c r="AC133" s="899">
        <f>SUM(AC128:AC132)</f>
        <v>986</v>
      </c>
      <c r="AD133" s="886"/>
      <c r="AE133" s="885">
        <f>SUM(AE128:AE132)</f>
        <v>1313</v>
      </c>
      <c r="AF133" s="886"/>
      <c r="AG133" s="885">
        <f>SUM(AG128:AG132)</f>
        <v>1379</v>
      </c>
      <c r="AH133" s="886"/>
      <c r="AI133" s="885">
        <f>SUM(AI128:AI132)</f>
        <v>238</v>
      </c>
      <c r="AJ133" s="887"/>
    </row>
    <row r="134" spans="1:36" ht="12">
      <c r="A134" s="763" t="s">
        <v>58</v>
      </c>
      <c r="B134" s="60" t="s">
        <v>32</v>
      </c>
      <c r="C134" s="881">
        <v>1180</v>
      </c>
      <c r="D134" s="881"/>
      <c r="E134" s="881">
        <v>612</v>
      </c>
      <c r="F134" s="881"/>
      <c r="G134" s="881">
        <v>854</v>
      </c>
      <c r="H134" s="881"/>
      <c r="I134" s="881">
        <v>194</v>
      </c>
      <c r="J134" s="881"/>
      <c r="K134" s="881">
        <v>104</v>
      </c>
      <c r="L134" s="882"/>
      <c r="M134" s="763" t="s">
        <v>58</v>
      </c>
      <c r="N134" s="60" t="s">
        <v>32</v>
      </c>
      <c r="O134" s="881">
        <v>1217</v>
      </c>
      <c r="P134" s="881"/>
      <c r="Q134" s="881">
        <v>615</v>
      </c>
      <c r="R134" s="881"/>
      <c r="S134" s="881">
        <v>871</v>
      </c>
      <c r="T134" s="881"/>
      <c r="U134" s="888">
        <v>202</v>
      </c>
      <c r="V134" s="889"/>
      <c r="W134" s="881">
        <v>102</v>
      </c>
      <c r="X134" s="881"/>
      <c r="Y134" s="763" t="s">
        <v>58</v>
      </c>
      <c r="Z134" s="60" t="s">
        <v>32</v>
      </c>
      <c r="AA134" s="820">
        <v>1224</v>
      </c>
      <c r="AB134" s="820"/>
      <c r="AC134" s="817">
        <v>630</v>
      </c>
      <c r="AD134" s="817"/>
      <c r="AE134" s="817">
        <v>911</v>
      </c>
      <c r="AF134" s="817"/>
      <c r="AG134" s="880">
        <v>191</v>
      </c>
      <c r="AH134" s="880"/>
      <c r="AI134" s="881">
        <v>97</v>
      </c>
      <c r="AJ134" s="882"/>
    </row>
    <row r="135" spans="1:36" ht="12">
      <c r="A135" s="834"/>
      <c r="B135" s="78" t="s">
        <v>33</v>
      </c>
      <c r="C135" s="873"/>
      <c r="D135" s="873"/>
      <c r="E135" s="873">
        <v>649</v>
      </c>
      <c r="F135" s="873"/>
      <c r="G135" s="873"/>
      <c r="H135" s="873"/>
      <c r="I135" s="873"/>
      <c r="J135" s="873"/>
      <c r="M135" s="834"/>
      <c r="N135" s="78" t="s">
        <v>33</v>
      </c>
      <c r="O135" s="873"/>
      <c r="P135" s="873"/>
      <c r="Q135" s="873">
        <v>649</v>
      </c>
      <c r="R135" s="873"/>
      <c r="S135" s="873"/>
      <c r="T135" s="873"/>
      <c r="U135" s="873"/>
      <c r="V135" s="873"/>
      <c r="W135" s="883"/>
      <c r="X135" s="884"/>
      <c r="Y135" s="834"/>
      <c r="Z135" s="78" t="s">
        <v>33</v>
      </c>
      <c r="AA135" s="818"/>
      <c r="AB135" s="819"/>
      <c r="AC135" s="820">
        <v>664</v>
      </c>
      <c r="AD135" s="820"/>
      <c r="AE135" s="820"/>
      <c r="AF135" s="820"/>
      <c r="AG135" s="820"/>
      <c r="AH135" s="820"/>
      <c r="AI135" s="883"/>
      <c r="AJ135" s="884"/>
    </row>
    <row r="136" spans="1:36" ht="12">
      <c r="A136" s="835"/>
      <c r="B136" s="18" t="s">
        <v>53</v>
      </c>
      <c r="C136" s="838">
        <v>204</v>
      </c>
      <c r="D136" s="878"/>
      <c r="E136" s="879">
        <v>94</v>
      </c>
      <c r="F136" s="878"/>
      <c r="G136" s="838">
        <v>118</v>
      </c>
      <c r="H136" s="878"/>
      <c r="I136" s="874"/>
      <c r="J136" s="874"/>
      <c r="K136" s="873">
        <v>173</v>
      </c>
      <c r="L136" s="877"/>
      <c r="M136" s="835"/>
      <c r="N136" s="18" t="s">
        <v>53</v>
      </c>
      <c r="O136" s="838">
        <v>214</v>
      </c>
      <c r="P136" s="878"/>
      <c r="Q136" s="879">
        <v>110</v>
      </c>
      <c r="R136" s="878"/>
      <c r="S136" s="838">
        <v>130</v>
      </c>
      <c r="T136" s="878"/>
      <c r="U136" s="874"/>
      <c r="V136" s="874"/>
      <c r="W136" s="838">
        <v>189</v>
      </c>
      <c r="X136" s="875"/>
      <c r="Y136" s="835"/>
      <c r="Z136" s="18" t="s">
        <v>53</v>
      </c>
      <c r="AA136" s="838">
        <v>144</v>
      </c>
      <c r="AB136" s="878"/>
      <c r="AC136" s="879">
        <v>94</v>
      </c>
      <c r="AD136" s="878"/>
      <c r="AE136" s="838">
        <v>104</v>
      </c>
      <c r="AF136" s="878"/>
      <c r="AG136" s="874"/>
      <c r="AH136" s="874"/>
      <c r="AI136" s="838">
        <v>205</v>
      </c>
      <c r="AJ136" s="875"/>
    </row>
    <row r="137" spans="1:36" ht="12">
      <c r="A137" s="728" t="s">
        <v>92</v>
      </c>
      <c r="B137" s="15" t="s">
        <v>93</v>
      </c>
      <c r="C137" s="865">
        <v>140</v>
      </c>
      <c r="D137" s="872"/>
      <c r="E137" s="865">
        <v>85</v>
      </c>
      <c r="F137" s="866"/>
      <c r="G137" s="865">
        <v>85</v>
      </c>
      <c r="H137" s="866"/>
      <c r="I137" s="865">
        <v>10</v>
      </c>
      <c r="J137" s="876"/>
      <c r="K137" s="865">
        <v>10</v>
      </c>
      <c r="L137" s="869"/>
      <c r="M137" s="728" t="s">
        <v>92</v>
      </c>
      <c r="N137" s="15" t="s">
        <v>93</v>
      </c>
      <c r="O137" s="865">
        <v>140</v>
      </c>
      <c r="P137" s="872"/>
      <c r="Q137" s="865">
        <v>85</v>
      </c>
      <c r="R137" s="866"/>
      <c r="S137" s="865">
        <v>85</v>
      </c>
      <c r="T137" s="866"/>
      <c r="U137" s="870">
        <v>10</v>
      </c>
      <c r="V137" s="871"/>
      <c r="W137" s="865">
        <v>10</v>
      </c>
      <c r="X137" s="869"/>
      <c r="Y137" s="728" t="s">
        <v>92</v>
      </c>
      <c r="Z137" s="15" t="s">
        <v>93</v>
      </c>
      <c r="AA137" s="865">
        <v>145</v>
      </c>
      <c r="AB137" s="872"/>
      <c r="AC137" s="865">
        <v>90</v>
      </c>
      <c r="AD137" s="866"/>
      <c r="AE137" s="865">
        <v>95</v>
      </c>
      <c r="AF137" s="866"/>
      <c r="AG137" s="867">
        <v>10</v>
      </c>
      <c r="AH137" s="868"/>
      <c r="AI137" s="865">
        <v>10</v>
      </c>
      <c r="AJ137" s="869"/>
    </row>
    <row r="138" spans="1:36" ht="12">
      <c r="A138" s="834"/>
      <c r="B138" s="16" t="s">
        <v>94</v>
      </c>
      <c r="C138" s="859">
        <v>135</v>
      </c>
      <c r="D138" s="819"/>
      <c r="E138" s="859">
        <v>90</v>
      </c>
      <c r="F138" s="821"/>
      <c r="G138" s="859">
        <v>95</v>
      </c>
      <c r="H138" s="821"/>
      <c r="I138" s="859">
        <v>24</v>
      </c>
      <c r="J138" s="821"/>
      <c r="K138" s="859">
        <v>2</v>
      </c>
      <c r="L138" s="852"/>
      <c r="M138" s="834"/>
      <c r="N138" s="16" t="s">
        <v>94</v>
      </c>
      <c r="O138" s="859">
        <v>135</v>
      </c>
      <c r="P138" s="819"/>
      <c r="Q138" s="859">
        <v>90</v>
      </c>
      <c r="R138" s="821"/>
      <c r="S138" s="859">
        <v>95</v>
      </c>
      <c r="T138" s="821"/>
      <c r="U138" s="859">
        <v>24</v>
      </c>
      <c r="V138" s="864"/>
      <c r="W138" s="859">
        <v>2</v>
      </c>
      <c r="X138" s="852"/>
      <c r="Y138" s="834"/>
      <c r="Z138" s="16" t="s">
        <v>94</v>
      </c>
      <c r="AA138" s="859">
        <v>140</v>
      </c>
      <c r="AB138" s="819"/>
      <c r="AC138" s="859">
        <v>100</v>
      </c>
      <c r="AD138" s="821"/>
      <c r="AE138" s="859">
        <v>110</v>
      </c>
      <c r="AF138" s="821"/>
      <c r="AG138" s="862">
        <v>24</v>
      </c>
      <c r="AH138" s="863"/>
      <c r="AI138" s="859">
        <v>3</v>
      </c>
      <c r="AJ138" s="852"/>
    </row>
    <row r="139" spans="1:36" ht="12">
      <c r="A139" s="834"/>
      <c r="B139" s="16" t="s">
        <v>95</v>
      </c>
      <c r="C139" s="859">
        <v>125</v>
      </c>
      <c r="D139" s="819"/>
      <c r="E139" s="859">
        <v>60</v>
      </c>
      <c r="F139" s="821"/>
      <c r="G139" s="859">
        <v>80</v>
      </c>
      <c r="H139" s="821"/>
      <c r="I139" s="859">
        <v>20</v>
      </c>
      <c r="J139" s="821"/>
      <c r="K139" s="859">
        <v>3</v>
      </c>
      <c r="L139" s="852"/>
      <c r="M139" s="834"/>
      <c r="N139" s="16" t="s">
        <v>95</v>
      </c>
      <c r="O139" s="859">
        <v>125</v>
      </c>
      <c r="P139" s="819"/>
      <c r="Q139" s="859">
        <v>60</v>
      </c>
      <c r="R139" s="821"/>
      <c r="S139" s="859">
        <v>80</v>
      </c>
      <c r="T139" s="821"/>
      <c r="U139" s="859">
        <v>20</v>
      </c>
      <c r="V139" s="864"/>
      <c r="W139" s="859">
        <v>3</v>
      </c>
      <c r="X139" s="852"/>
      <c r="Y139" s="834"/>
      <c r="Z139" s="16" t="s">
        <v>95</v>
      </c>
      <c r="AA139" s="859">
        <v>126</v>
      </c>
      <c r="AB139" s="819"/>
      <c r="AC139" s="859">
        <v>61</v>
      </c>
      <c r="AD139" s="821"/>
      <c r="AE139" s="859">
        <v>81</v>
      </c>
      <c r="AF139" s="821"/>
      <c r="AG139" s="862">
        <v>23</v>
      </c>
      <c r="AH139" s="863"/>
      <c r="AI139" s="859">
        <v>4</v>
      </c>
      <c r="AJ139" s="852"/>
    </row>
    <row r="140" spans="1:36" ht="12">
      <c r="A140" s="834"/>
      <c r="B140" s="16" t="s">
        <v>96</v>
      </c>
      <c r="C140" s="859">
        <v>34</v>
      </c>
      <c r="D140" s="819"/>
      <c r="E140" s="859">
        <v>27</v>
      </c>
      <c r="F140" s="821"/>
      <c r="G140" s="859">
        <v>29</v>
      </c>
      <c r="H140" s="821"/>
      <c r="I140" s="859">
        <v>3</v>
      </c>
      <c r="J140" s="821"/>
      <c r="K140" s="859">
        <v>2</v>
      </c>
      <c r="L140" s="852"/>
      <c r="M140" s="834"/>
      <c r="N140" s="16" t="s">
        <v>96</v>
      </c>
      <c r="O140" s="859">
        <v>34</v>
      </c>
      <c r="P140" s="819"/>
      <c r="Q140" s="859">
        <v>27</v>
      </c>
      <c r="R140" s="821"/>
      <c r="S140" s="859">
        <v>29</v>
      </c>
      <c r="T140" s="821"/>
      <c r="U140" s="859">
        <v>3</v>
      </c>
      <c r="V140" s="864"/>
      <c r="W140" s="859">
        <v>2</v>
      </c>
      <c r="X140" s="852"/>
      <c r="Y140" s="834"/>
      <c r="Z140" s="16" t="s">
        <v>96</v>
      </c>
      <c r="AA140" s="859">
        <v>35</v>
      </c>
      <c r="AB140" s="819"/>
      <c r="AC140" s="859">
        <v>30</v>
      </c>
      <c r="AD140" s="821"/>
      <c r="AE140" s="859">
        <v>30</v>
      </c>
      <c r="AF140" s="821"/>
      <c r="AG140" s="862">
        <v>3</v>
      </c>
      <c r="AH140" s="863"/>
      <c r="AI140" s="859">
        <v>2</v>
      </c>
      <c r="AJ140" s="852"/>
    </row>
    <row r="141" spans="1:36" ht="12">
      <c r="A141" s="834"/>
      <c r="B141" s="16" t="s">
        <v>97</v>
      </c>
      <c r="C141" s="859">
        <v>90</v>
      </c>
      <c r="D141" s="819"/>
      <c r="E141" s="859">
        <v>45</v>
      </c>
      <c r="F141" s="821"/>
      <c r="G141" s="859">
        <v>60</v>
      </c>
      <c r="H141" s="821"/>
      <c r="I141" s="859">
        <v>12</v>
      </c>
      <c r="J141" s="821"/>
      <c r="K141" s="859">
        <v>5</v>
      </c>
      <c r="L141" s="852"/>
      <c r="M141" s="834"/>
      <c r="N141" s="16" t="s">
        <v>97</v>
      </c>
      <c r="O141" s="859">
        <v>90</v>
      </c>
      <c r="P141" s="819"/>
      <c r="Q141" s="859">
        <v>45</v>
      </c>
      <c r="R141" s="821"/>
      <c r="S141" s="859">
        <v>60</v>
      </c>
      <c r="T141" s="821"/>
      <c r="U141" s="859">
        <v>12</v>
      </c>
      <c r="V141" s="864"/>
      <c r="W141" s="859">
        <v>5</v>
      </c>
      <c r="X141" s="852"/>
      <c r="Y141" s="834"/>
      <c r="Z141" s="16" t="s">
        <v>97</v>
      </c>
      <c r="AA141" s="859">
        <v>90</v>
      </c>
      <c r="AB141" s="819"/>
      <c r="AC141" s="859">
        <v>45</v>
      </c>
      <c r="AD141" s="821"/>
      <c r="AE141" s="859">
        <v>60</v>
      </c>
      <c r="AF141" s="821"/>
      <c r="AG141" s="862">
        <v>12</v>
      </c>
      <c r="AH141" s="863"/>
      <c r="AI141" s="859">
        <v>5</v>
      </c>
      <c r="AJ141" s="852"/>
    </row>
    <row r="142" spans="1:36" ht="12">
      <c r="A142" s="834"/>
      <c r="B142" s="16" t="s">
        <v>15</v>
      </c>
      <c r="C142" s="859">
        <v>130</v>
      </c>
      <c r="D142" s="819"/>
      <c r="E142" s="859">
        <v>50</v>
      </c>
      <c r="F142" s="821"/>
      <c r="G142" s="859">
        <v>75</v>
      </c>
      <c r="H142" s="821"/>
      <c r="I142" s="859">
        <v>15</v>
      </c>
      <c r="J142" s="821"/>
      <c r="K142" s="859">
        <v>10</v>
      </c>
      <c r="L142" s="852"/>
      <c r="M142" s="834"/>
      <c r="N142" s="16" t="s">
        <v>15</v>
      </c>
      <c r="O142" s="859">
        <v>130</v>
      </c>
      <c r="P142" s="819"/>
      <c r="Q142" s="859">
        <v>50</v>
      </c>
      <c r="R142" s="821"/>
      <c r="S142" s="859">
        <v>75</v>
      </c>
      <c r="T142" s="821"/>
      <c r="U142" s="859">
        <v>15</v>
      </c>
      <c r="V142" s="864"/>
      <c r="W142" s="859">
        <v>10</v>
      </c>
      <c r="X142" s="852"/>
      <c r="Y142" s="834"/>
      <c r="Z142" s="16" t="s">
        <v>15</v>
      </c>
      <c r="AA142" s="859">
        <v>135</v>
      </c>
      <c r="AB142" s="819"/>
      <c r="AC142" s="859">
        <v>50</v>
      </c>
      <c r="AD142" s="821"/>
      <c r="AE142" s="859">
        <v>75</v>
      </c>
      <c r="AF142" s="821"/>
      <c r="AG142" s="862">
        <v>20</v>
      </c>
      <c r="AH142" s="863"/>
      <c r="AI142" s="859">
        <v>15</v>
      </c>
      <c r="AJ142" s="852"/>
    </row>
    <row r="143" spans="1:36" ht="12">
      <c r="A143" s="834"/>
      <c r="B143" s="17" t="s">
        <v>57</v>
      </c>
      <c r="C143" s="859">
        <v>70</v>
      </c>
      <c r="D143" s="819"/>
      <c r="E143" s="859">
        <v>67</v>
      </c>
      <c r="F143" s="821"/>
      <c r="G143" s="859">
        <v>50</v>
      </c>
      <c r="H143" s="821"/>
      <c r="I143" s="859">
        <v>8</v>
      </c>
      <c r="J143" s="821"/>
      <c r="K143" s="859">
        <v>5</v>
      </c>
      <c r="L143" s="852"/>
      <c r="M143" s="834"/>
      <c r="N143" s="17" t="s">
        <v>57</v>
      </c>
      <c r="O143" s="859">
        <v>72</v>
      </c>
      <c r="P143" s="819"/>
      <c r="Q143" s="859">
        <v>72</v>
      </c>
      <c r="R143" s="821"/>
      <c r="S143" s="859">
        <v>51</v>
      </c>
      <c r="T143" s="821"/>
      <c r="U143" s="859">
        <v>8</v>
      </c>
      <c r="V143" s="864"/>
      <c r="W143" s="859">
        <v>5</v>
      </c>
      <c r="X143" s="852"/>
      <c r="Y143" s="834"/>
      <c r="Z143" s="17" t="s">
        <v>57</v>
      </c>
      <c r="AA143" s="859">
        <v>72</v>
      </c>
      <c r="AB143" s="819"/>
      <c r="AC143" s="859">
        <v>72</v>
      </c>
      <c r="AD143" s="821"/>
      <c r="AE143" s="859">
        <v>51</v>
      </c>
      <c r="AF143" s="821"/>
      <c r="AG143" s="862">
        <v>8</v>
      </c>
      <c r="AH143" s="863"/>
      <c r="AI143" s="859">
        <v>5</v>
      </c>
      <c r="AJ143" s="852"/>
    </row>
    <row r="144" spans="1:36" ht="12">
      <c r="A144" s="834"/>
      <c r="B144" s="16" t="s">
        <v>98</v>
      </c>
      <c r="C144" s="859">
        <v>60</v>
      </c>
      <c r="D144" s="819"/>
      <c r="E144" s="859">
        <v>20</v>
      </c>
      <c r="F144" s="821"/>
      <c r="G144" s="859">
        <v>40</v>
      </c>
      <c r="H144" s="821"/>
      <c r="I144" s="860"/>
      <c r="J144" s="821"/>
      <c r="K144" s="859">
        <v>10</v>
      </c>
      <c r="L144" s="852"/>
      <c r="M144" s="834"/>
      <c r="N144" s="16" t="s">
        <v>98</v>
      </c>
      <c r="O144" s="859">
        <v>60</v>
      </c>
      <c r="P144" s="819"/>
      <c r="Q144" s="859">
        <v>20</v>
      </c>
      <c r="R144" s="821"/>
      <c r="S144" s="859">
        <v>40</v>
      </c>
      <c r="T144" s="821"/>
      <c r="U144" s="860"/>
      <c r="V144" s="861"/>
      <c r="W144" s="859">
        <v>10</v>
      </c>
      <c r="X144" s="852"/>
      <c r="Y144" s="834"/>
      <c r="Z144" s="16" t="s">
        <v>98</v>
      </c>
      <c r="AA144" s="859">
        <v>60</v>
      </c>
      <c r="AB144" s="819"/>
      <c r="AC144" s="859">
        <v>20</v>
      </c>
      <c r="AD144" s="821"/>
      <c r="AE144" s="859">
        <v>40</v>
      </c>
      <c r="AF144" s="821"/>
      <c r="AG144" s="860"/>
      <c r="AH144" s="821"/>
      <c r="AI144" s="859">
        <v>10</v>
      </c>
      <c r="AJ144" s="852"/>
    </row>
    <row r="145" spans="1:36" ht="12">
      <c r="A145" s="834"/>
      <c r="B145" s="48" t="s">
        <v>49</v>
      </c>
      <c r="C145" s="856">
        <v>75</v>
      </c>
      <c r="D145" s="858"/>
      <c r="E145" s="856">
        <v>10</v>
      </c>
      <c r="F145" s="855"/>
      <c r="G145" s="856">
        <v>20</v>
      </c>
      <c r="H145" s="855"/>
      <c r="I145" s="854"/>
      <c r="J145" s="855"/>
      <c r="K145" s="856">
        <v>5</v>
      </c>
      <c r="L145" s="824"/>
      <c r="M145" s="834"/>
      <c r="N145" s="48" t="s">
        <v>49</v>
      </c>
      <c r="O145" s="856">
        <v>75</v>
      </c>
      <c r="P145" s="858"/>
      <c r="Q145" s="856">
        <v>10</v>
      </c>
      <c r="R145" s="855"/>
      <c r="S145" s="856">
        <v>20</v>
      </c>
      <c r="T145" s="855"/>
      <c r="U145" s="854"/>
      <c r="V145" s="857"/>
      <c r="W145" s="856">
        <v>5</v>
      </c>
      <c r="X145" s="824"/>
      <c r="Y145" s="834"/>
      <c r="Z145" s="48" t="s">
        <v>49</v>
      </c>
      <c r="AA145" s="856">
        <v>87</v>
      </c>
      <c r="AB145" s="858"/>
      <c r="AC145" s="856">
        <v>10</v>
      </c>
      <c r="AD145" s="855"/>
      <c r="AE145" s="856">
        <v>28</v>
      </c>
      <c r="AF145" s="855"/>
      <c r="AG145" s="854"/>
      <c r="AH145" s="855"/>
      <c r="AI145" s="856">
        <v>5</v>
      </c>
      <c r="AJ145" s="824"/>
    </row>
    <row r="146" spans="1:36" ht="12">
      <c r="A146" s="835"/>
      <c r="B146" s="14" t="s">
        <v>91</v>
      </c>
      <c r="C146" s="832">
        <f>SUM(C137:C145)</f>
        <v>859</v>
      </c>
      <c r="D146" s="853"/>
      <c r="E146" s="832">
        <f>SUM(E137:E145)</f>
        <v>454</v>
      </c>
      <c r="F146" s="853"/>
      <c r="G146" s="832">
        <f>SUM(G137:G145)</f>
        <v>534</v>
      </c>
      <c r="H146" s="853"/>
      <c r="I146" s="832">
        <f>SUM(I137:I145)</f>
        <v>92</v>
      </c>
      <c r="J146" s="853"/>
      <c r="K146" s="832">
        <f>SUM(K137:K145)</f>
        <v>52</v>
      </c>
      <c r="L146" s="833"/>
      <c r="M146" s="835"/>
      <c r="N146" s="14" t="s">
        <v>91</v>
      </c>
      <c r="O146" s="832">
        <f>SUM(O137:O145)</f>
        <v>861</v>
      </c>
      <c r="P146" s="853"/>
      <c r="Q146" s="832">
        <f>SUM(Q137:Q145)</f>
        <v>459</v>
      </c>
      <c r="R146" s="853"/>
      <c r="S146" s="832">
        <f>SUM(S137:S145)</f>
        <v>535</v>
      </c>
      <c r="T146" s="853"/>
      <c r="U146" s="832">
        <f>SUM(U137:U145)</f>
        <v>92</v>
      </c>
      <c r="V146" s="853"/>
      <c r="W146" s="832">
        <f>SUM(W137:W145)</f>
        <v>52</v>
      </c>
      <c r="X146" s="833"/>
      <c r="Y146" s="835"/>
      <c r="Z146" s="14" t="s">
        <v>91</v>
      </c>
      <c r="AA146" s="832">
        <f>SUM(AA137:AA145)</f>
        <v>890</v>
      </c>
      <c r="AB146" s="853"/>
      <c r="AC146" s="832">
        <f>SUM(AC137:AC145)</f>
        <v>478</v>
      </c>
      <c r="AD146" s="853"/>
      <c r="AE146" s="832">
        <f>SUM(AE137:AE145)</f>
        <v>570</v>
      </c>
      <c r="AF146" s="853"/>
      <c r="AG146" s="832">
        <f>SUM(AG137:AG145)</f>
        <v>100</v>
      </c>
      <c r="AH146" s="853"/>
      <c r="AI146" s="832">
        <f>SUM(AI137:AI145)</f>
        <v>59</v>
      </c>
      <c r="AJ146" s="833"/>
    </row>
    <row r="147" spans="1:36" ht="12">
      <c r="A147" s="728" t="s">
        <v>101</v>
      </c>
      <c r="B147" s="21" t="s">
        <v>7</v>
      </c>
      <c r="C147" s="789">
        <v>46</v>
      </c>
      <c r="D147" s="831"/>
      <c r="E147" s="789">
        <v>18</v>
      </c>
      <c r="F147" s="831"/>
      <c r="G147" s="789">
        <v>26</v>
      </c>
      <c r="H147" s="831"/>
      <c r="I147" s="789">
        <v>3</v>
      </c>
      <c r="J147" s="831"/>
      <c r="K147" s="789">
        <v>2</v>
      </c>
      <c r="L147" s="848"/>
      <c r="M147" s="728" t="s">
        <v>101</v>
      </c>
      <c r="N147" s="21" t="s">
        <v>7</v>
      </c>
      <c r="O147" s="789">
        <v>46</v>
      </c>
      <c r="P147" s="831"/>
      <c r="Q147" s="789">
        <v>18</v>
      </c>
      <c r="R147" s="831"/>
      <c r="S147" s="789">
        <v>26</v>
      </c>
      <c r="T147" s="831"/>
      <c r="U147" s="789">
        <v>3</v>
      </c>
      <c r="V147" s="831"/>
      <c r="W147" s="789">
        <v>2</v>
      </c>
      <c r="X147" s="848"/>
      <c r="Y147" s="728" t="s">
        <v>101</v>
      </c>
      <c r="Z147" s="21" t="s">
        <v>7</v>
      </c>
      <c r="AA147" s="789">
        <v>46</v>
      </c>
      <c r="AB147" s="831"/>
      <c r="AC147" s="789">
        <v>18</v>
      </c>
      <c r="AD147" s="831"/>
      <c r="AE147" s="789">
        <v>26</v>
      </c>
      <c r="AF147" s="831"/>
      <c r="AG147" s="789">
        <v>3</v>
      </c>
      <c r="AH147" s="831"/>
      <c r="AI147" s="789">
        <v>2</v>
      </c>
      <c r="AJ147" s="848"/>
    </row>
    <row r="148" spans="1:36" ht="12">
      <c r="A148" s="822"/>
      <c r="B148" s="17" t="s">
        <v>102</v>
      </c>
      <c r="C148" s="787">
        <v>52</v>
      </c>
      <c r="D148" s="821"/>
      <c r="E148" s="787">
        <v>27</v>
      </c>
      <c r="F148" s="821"/>
      <c r="G148" s="787">
        <v>33</v>
      </c>
      <c r="H148" s="821"/>
      <c r="I148" s="787">
        <v>2</v>
      </c>
      <c r="J148" s="821"/>
      <c r="K148" s="787">
        <v>1</v>
      </c>
      <c r="L148" s="852"/>
      <c r="M148" s="822"/>
      <c r="N148" s="17" t="s">
        <v>102</v>
      </c>
      <c r="O148" s="787">
        <v>57</v>
      </c>
      <c r="P148" s="821"/>
      <c r="Q148" s="787">
        <v>30</v>
      </c>
      <c r="R148" s="821"/>
      <c r="S148" s="787">
        <v>35</v>
      </c>
      <c r="T148" s="821"/>
      <c r="U148" s="787">
        <v>2</v>
      </c>
      <c r="V148" s="821"/>
      <c r="W148" s="787">
        <v>1</v>
      </c>
      <c r="X148" s="852"/>
      <c r="Y148" s="822"/>
      <c r="Z148" s="17" t="s">
        <v>102</v>
      </c>
      <c r="AA148" s="787">
        <v>57</v>
      </c>
      <c r="AB148" s="821"/>
      <c r="AC148" s="787">
        <v>30</v>
      </c>
      <c r="AD148" s="821"/>
      <c r="AE148" s="787">
        <v>35</v>
      </c>
      <c r="AF148" s="821"/>
      <c r="AG148" s="787">
        <v>2</v>
      </c>
      <c r="AH148" s="821"/>
      <c r="AI148" s="787">
        <v>1</v>
      </c>
      <c r="AJ148" s="852"/>
    </row>
    <row r="149" spans="1:36" ht="12">
      <c r="A149" s="822"/>
      <c r="B149" s="17" t="s">
        <v>103</v>
      </c>
      <c r="C149" s="787">
        <v>50</v>
      </c>
      <c r="D149" s="821"/>
      <c r="E149" s="787">
        <v>23</v>
      </c>
      <c r="F149" s="821"/>
      <c r="G149" s="787">
        <v>42</v>
      </c>
      <c r="H149" s="821"/>
      <c r="I149" s="787">
        <v>5</v>
      </c>
      <c r="J149" s="821"/>
      <c r="K149" s="787">
        <v>0</v>
      </c>
      <c r="L149" s="852"/>
      <c r="M149" s="822"/>
      <c r="N149" s="17" t="s">
        <v>103</v>
      </c>
      <c r="O149" s="787">
        <v>50</v>
      </c>
      <c r="P149" s="821"/>
      <c r="Q149" s="787">
        <v>23</v>
      </c>
      <c r="R149" s="821"/>
      <c r="S149" s="787">
        <v>42</v>
      </c>
      <c r="T149" s="821"/>
      <c r="U149" s="787">
        <v>5</v>
      </c>
      <c r="V149" s="821"/>
      <c r="W149" s="787">
        <v>0</v>
      </c>
      <c r="X149" s="852"/>
      <c r="Y149" s="822"/>
      <c r="Z149" s="17" t="s">
        <v>103</v>
      </c>
      <c r="AA149" s="787">
        <v>50</v>
      </c>
      <c r="AB149" s="821"/>
      <c r="AC149" s="787">
        <v>23</v>
      </c>
      <c r="AD149" s="821"/>
      <c r="AE149" s="787">
        <v>42</v>
      </c>
      <c r="AF149" s="821"/>
      <c r="AG149" s="787">
        <v>5</v>
      </c>
      <c r="AH149" s="821"/>
      <c r="AI149" s="787">
        <v>2</v>
      </c>
      <c r="AJ149" s="852"/>
    </row>
    <row r="150" spans="1:36" ht="12">
      <c r="A150" s="822"/>
      <c r="B150" s="17" t="s">
        <v>104</v>
      </c>
      <c r="C150" s="787">
        <v>48</v>
      </c>
      <c r="D150" s="821"/>
      <c r="E150" s="787">
        <v>27</v>
      </c>
      <c r="F150" s="821"/>
      <c r="G150" s="787">
        <v>27</v>
      </c>
      <c r="H150" s="821"/>
      <c r="I150" s="787">
        <v>2</v>
      </c>
      <c r="J150" s="821"/>
      <c r="K150" s="787">
        <v>1</v>
      </c>
      <c r="L150" s="852"/>
      <c r="M150" s="822"/>
      <c r="N150" s="17" t="s">
        <v>104</v>
      </c>
      <c r="O150" s="787">
        <v>50</v>
      </c>
      <c r="P150" s="821"/>
      <c r="Q150" s="787">
        <v>27</v>
      </c>
      <c r="R150" s="821"/>
      <c r="S150" s="787">
        <v>30</v>
      </c>
      <c r="T150" s="821"/>
      <c r="U150" s="787">
        <v>2</v>
      </c>
      <c r="V150" s="821"/>
      <c r="W150" s="787">
        <v>1</v>
      </c>
      <c r="X150" s="852"/>
      <c r="Y150" s="822"/>
      <c r="Z150" s="17" t="s">
        <v>104</v>
      </c>
      <c r="AA150" s="787">
        <v>51</v>
      </c>
      <c r="AB150" s="821"/>
      <c r="AC150" s="787">
        <v>27</v>
      </c>
      <c r="AD150" s="821"/>
      <c r="AE150" s="787">
        <v>31</v>
      </c>
      <c r="AF150" s="821"/>
      <c r="AG150" s="787">
        <v>2</v>
      </c>
      <c r="AH150" s="821"/>
      <c r="AI150" s="787">
        <v>1</v>
      </c>
      <c r="AJ150" s="852"/>
    </row>
    <row r="151" spans="1:36" ht="12">
      <c r="A151" s="822"/>
      <c r="B151" s="17" t="s">
        <v>6</v>
      </c>
      <c r="C151" s="787">
        <v>72</v>
      </c>
      <c r="D151" s="821"/>
      <c r="E151" s="787">
        <v>17</v>
      </c>
      <c r="F151" s="821"/>
      <c r="G151" s="787">
        <v>17</v>
      </c>
      <c r="H151" s="821"/>
      <c r="I151" s="787">
        <v>2</v>
      </c>
      <c r="J151" s="821"/>
      <c r="K151" s="787">
        <v>2</v>
      </c>
      <c r="L151" s="852"/>
      <c r="M151" s="822"/>
      <c r="N151" s="17" t="s">
        <v>6</v>
      </c>
      <c r="O151" s="787">
        <v>72</v>
      </c>
      <c r="P151" s="821"/>
      <c r="Q151" s="787">
        <v>21</v>
      </c>
      <c r="R151" s="821"/>
      <c r="S151" s="787">
        <v>27</v>
      </c>
      <c r="T151" s="821"/>
      <c r="U151" s="787">
        <v>3</v>
      </c>
      <c r="V151" s="821"/>
      <c r="W151" s="787">
        <v>2</v>
      </c>
      <c r="X151" s="852"/>
      <c r="Y151" s="822"/>
      <c r="Z151" s="17" t="s">
        <v>6</v>
      </c>
      <c r="AA151" s="787">
        <v>69</v>
      </c>
      <c r="AB151" s="821"/>
      <c r="AC151" s="787">
        <v>21</v>
      </c>
      <c r="AD151" s="821"/>
      <c r="AE151" s="787">
        <v>27</v>
      </c>
      <c r="AF151" s="821"/>
      <c r="AG151" s="787">
        <v>3</v>
      </c>
      <c r="AH151" s="821"/>
      <c r="AI151" s="787">
        <v>6</v>
      </c>
      <c r="AJ151" s="852"/>
    </row>
    <row r="152" spans="1:36" ht="12">
      <c r="A152" s="822"/>
      <c r="B152" s="17" t="s">
        <v>5</v>
      </c>
      <c r="C152" s="787">
        <v>70</v>
      </c>
      <c r="D152" s="821"/>
      <c r="E152" s="787">
        <v>25</v>
      </c>
      <c r="F152" s="821"/>
      <c r="G152" s="787">
        <v>25</v>
      </c>
      <c r="H152" s="821"/>
      <c r="I152" s="787">
        <v>2</v>
      </c>
      <c r="J152" s="821"/>
      <c r="K152" s="787">
        <v>2</v>
      </c>
      <c r="L152" s="852"/>
      <c r="M152" s="822"/>
      <c r="N152" s="17" t="s">
        <v>5</v>
      </c>
      <c r="O152" s="787">
        <v>75</v>
      </c>
      <c r="P152" s="821"/>
      <c r="Q152" s="787">
        <v>25</v>
      </c>
      <c r="R152" s="821"/>
      <c r="S152" s="787">
        <v>30</v>
      </c>
      <c r="T152" s="821"/>
      <c r="U152" s="787">
        <v>2</v>
      </c>
      <c r="V152" s="821"/>
      <c r="W152" s="787">
        <v>2</v>
      </c>
      <c r="X152" s="852"/>
      <c r="Y152" s="822"/>
      <c r="Z152" s="17" t="s">
        <v>5</v>
      </c>
      <c r="AA152" s="787">
        <v>70</v>
      </c>
      <c r="AB152" s="821"/>
      <c r="AC152" s="787">
        <v>25</v>
      </c>
      <c r="AD152" s="821"/>
      <c r="AE152" s="787">
        <v>30</v>
      </c>
      <c r="AF152" s="821"/>
      <c r="AG152" s="787">
        <v>2</v>
      </c>
      <c r="AH152" s="821"/>
      <c r="AI152" s="787">
        <v>3</v>
      </c>
      <c r="AJ152" s="852"/>
    </row>
    <row r="153" spans="1:36" ht="12">
      <c r="A153" s="822"/>
      <c r="B153" s="17" t="s">
        <v>8</v>
      </c>
      <c r="C153" s="787">
        <v>55</v>
      </c>
      <c r="D153" s="821"/>
      <c r="E153" s="787">
        <v>37</v>
      </c>
      <c r="F153" s="821"/>
      <c r="G153" s="787">
        <v>38</v>
      </c>
      <c r="H153" s="821"/>
      <c r="I153" s="787">
        <v>3</v>
      </c>
      <c r="J153" s="821"/>
      <c r="K153" s="787">
        <v>2</v>
      </c>
      <c r="L153" s="852"/>
      <c r="M153" s="822"/>
      <c r="N153" s="17" t="s">
        <v>8</v>
      </c>
      <c r="O153" s="787">
        <v>55</v>
      </c>
      <c r="P153" s="821"/>
      <c r="Q153" s="787">
        <v>37</v>
      </c>
      <c r="R153" s="821"/>
      <c r="S153" s="787">
        <v>38</v>
      </c>
      <c r="T153" s="821"/>
      <c r="U153" s="787">
        <v>3</v>
      </c>
      <c r="V153" s="821"/>
      <c r="W153" s="787">
        <v>2</v>
      </c>
      <c r="X153" s="852"/>
      <c r="Y153" s="822"/>
      <c r="Z153" s="17" t="s">
        <v>8</v>
      </c>
      <c r="AA153" s="787">
        <v>55</v>
      </c>
      <c r="AB153" s="821"/>
      <c r="AC153" s="787">
        <v>37</v>
      </c>
      <c r="AD153" s="821"/>
      <c r="AE153" s="787">
        <v>38</v>
      </c>
      <c r="AF153" s="821"/>
      <c r="AG153" s="787">
        <v>3</v>
      </c>
      <c r="AH153" s="821"/>
      <c r="AI153" s="787">
        <v>2</v>
      </c>
      <c r="AJ153" s="852"/>
    </row>
    <row r="154" spans="1:36" ht="12">
      <c r="A154" s="822"/>
      <c r="B154" s="45" t="s">
        <v>4</v>
      </c>
      <c r="C154" s="787">
        <v>40</v>
      </c>
      <c r="D154" s="821"/>
      <c r="E154" s="787">
        <v>40</v>
      </c>
      <c r="F154" s="821"/>
      <c r="G154" s="787">
        <v>40</v>
      </c>
      <c r="H154" s="821"/>
      <c r="I154" s="787">
        <v>3</v>
      </c>
      <c r="J154" s="821"/>
      <c r="K154" s="791">
        <v>3</v>
      </c>
      <c r="L154" s="824"/>
      <c r="M154" s="822"/>
      <c r="N154" s="45" t="s">
        <v>4</v>
      </c>
      <c r="O154" s="787">
        <v>42</v>
      </c>
      <c r="P154" s="821"/>
      <c r="Q154" s="787">
        <v>40</v>
      </c>
      <c r="R154" s="821"/>
      <c r="S154" s="787">
        <v>40</v>
      </c>
      <c r="T154" s="821"/>
      <c r="U154" s="787">
        <v>2</v>
      </c>
      <c r="V154" s="821"/>
      <c r="W154" s="791">
        <v>3</v>
      </c>
      <c r="X154" s="824"/>
      <c r="Y154" s="822"/>
      <c r="Z154" s="45" t="s">
        <v>4</v>
      </c>
      <c r="AA154" s="787">
        <v>42</v>
      </c>
      <c r="AB154" s="821"/>
      <c r="AC154" s="787">
        <v>40</v>
      </c>
      <c r="AD154" s="821"/>
      <c r="AE154" s="787">
        <v>40</v>
      </c>
      <c r="AF154" s="821"/>
      <c r="AG154" s="787">
        <v>2</v>
      </c>
      <c r="AH154" s="821"/>
      <c r="AI154" s="791">
        <v>2</v>
      </c>
      <c r="AJ154" s="824"/>
    </row>
    <row r="155" spans="1:36" ht="12">
      <c r="A155" s="823"/>
      <c r="B155" s="26" t="s">
        <v>91</v>
      </c>
      <c r="C155" s="850">
        <f>SUM(C147:C154)</f>
        <v>433</v>
      </c>
      <c r="D155" s="851"/>
      <c r="E155" s="850">
        <f>SUM(E147:E154)</f>
        <v>214</v>
      </c>
      <c r="F155" s="851"/>
      <c r="G155" s="850">
        <f>SUM(G147:G154)</f>
        <v>248</v>
      </c>
      <c r="H155" s="851"/>
      <c r="I155" s="850">
        <f>SUM(I147:I154)</f>
        <v>22</v>
      </c>
      <c r="J155" s="851"/>
      <c r="K155" s="832">
        <f>SUM(K147:K154)</f>
        <v>13</v>
      </c>
      <c r="L155" s="833"/>
      <c r="M155" s="823"/>
      <c r="N155" s="26" t="s">
        <v>91</v>
      </c>
      <c r="O155" s="850">
        <f>SUM(O147:O154)</f>
        <v>447</v>
      </c>
      <c r="P155" s="851"/>
      <c r="Q155" s="850">
        <f>SUM(Q147:Q154)</f>
        <v>221</v>
      </c>
      <c r="R155" s="851"/>
      <c r="S155" s="850">
        <f>SUM(S147:S154)</f>
        <v>268</v>
      </c>
      <c r="T155" s="851"/>
      <c r="U155" s="850">
        <f>SUM(U147:U154)</f>
        <v>22</v>
      </c>
      <c r="V155" s="851"/>
      <c r="W155" s="832">
        <f>SUM(W147:W154)</f>
        <v>13</v>
      </c>
      <c r="X155" s="833"/>
      <c r="Y155" s="823"/>
      <c r="Z155" s="26" t="s">
        <v>91</v>
      </c>
      <c r="AA155" s="850">
        <f>SUM(AA147:AA154)</f>
        <v>440</v>
      </c>
      <c r="AB155" s="851"/>
      <c r="AC155" s="850">
        <f>SUM(AC147:AC154)</f>
        <v>221</v>
      </c>
      <c r="AD155" s="851"/>
      <c r="AE155" s="850">
        <f>SUM(AE147:AE154)</f>
        <v>269</v>
      </c>
      <c r="AF155" s="851"/>
      <c r="AG155" s="850">
        <f>SUM(AG147:AG154)</f>
        <v>22</v>
      </c>
      <c r="AH155" s="851"/>
      <c r="AI155" s="832">
        <f>SUM(AI147:AI154)</f>
        <v>19</v>
      </c>
      <c r="AJ155" s="833"/>
    </row>
    <row r="156" spans="1:36" ht="12">
      <c r="A156" s="728" t="s">
        <v>70</v>
      </c>
      <c r="B156" s="21" t="s">
        <v>0</v>
      </c>
      <c r="C156" s="789">
        <v>188</v>
      </c>
      <c r="D156" s="831"/>
      <c r="E156" s="789">
        <v>143</v>
      </c>
      <c r="F156" s="831"/>
      <c r="G156" s="789">
        <v>45</v>
      </c>
      <c r="H156" s="831"/>
      <c r="I156" s="789">
        <v>10</v>
      </c>
      <c r="J156" s="831"/>
      <c r="K156" s="789">
        <v>2</v>
      </c>
      <c r="L156" s="848"/>
      <c r="M156" s="728" t="s">
        <v>70</v>
      </c>
      <c r="N156" s="21" t="s">
        <v>0</v>
      </c>
      <c r="O156" s="789">
        <v>188</v>
      </c>
      <c r="P156" s="831"/>
      <c r="Q156" s="789">
        <v>145</v>
      </c>
      <c r="R156" s="831"/>
      <c r="S156" s="789">
        <v>48</v>
      </c>
      <c r="T156" s="831"/>
      <c r="U156" s="789">
        <v>10</v>
      </c>
      <c r="V156" s="831"/>
      <c r="W156" s="789">
        <v>2</v>
      </c>
      <c r="X156" s="848"/>
      <c r="Y156" s="728" t="s">
        <v>70</v>
      </c>
      <c r="Z156" s="21" t="s">
        <v>0</v>
      </c>
      <c r="AA156" s="789">
        <v>186</v>
      </c>
      <c r="AB156" s="831"/>
      <c r="AC156" s="789">
        <v>142</v>
      </c>
      <c r="AD156" s="831"/>
      <c r="AE156" s="789">
        <v>45</v>
      </c>
      <c r="AF156" s="831"/>
      <c r="AG156" s="789">
        <v>10</v>
      </c>
      <c r="AH156" s="849"/>
      <c r="AI156" s="789">
        <v>5</v>
      </c>
      <c r="AJ156" s="848"/>
    </row>
    <row r="157" spans="1:36" ht="12">
      <c r="A157" s="822"/>
      <c r="B157" s="45" t="s">
        <v>86</v>
      </c>
      <c r="C157" s="79"/>
      <c r="D157" s="80"/>
      <c r="E157" s="787">
        <v>60</v>
      </c>
      <c r="F157" s="821"/>
      <c r="G157" s="81"/>
      <c r="H157" s="82"/>
      <c r="I157" s="81"/>
      <c r="J157" s="82"/>
      <c r="K157" s="83"/>
      <c r="L157" s="84"/>
      <c r="M157" s="822"/>
      <c r="N157" s="45" t="s">
        <v>86</v>
      </c>
      <c r="O157" s="79"/>
      <c r="P157" s="80"/>
      <c r="Q157" s="787">
        <v>58</v>
      </c>
      <c r="R157" s="821"/>
      <c r="S157" s="81"/>
      <c r="T157" s="82"/>
      <c r="U157" s="81"/>
      <c r="V157" s="82"/>
      <c r="W157" s="83"/>
      <c r="X157" s="84"/>
      <c r="Y157" s="822"/>
      <c r="Z157" s="45" t="s">
        <v>86</v>
      </c>
      <c r="AA157" s="79"/>
      <c r="AB157" s="80"/>
      <c r="AC157" s="787">
        <v>58</v>
      </c>
      <c r="AD157" s="846"/>
      <c r="AE157" s="81"/>
      <c r="AF157" s="82"/>
      <c r="AG157" s="81"/>
      <c r="AH157" s="82"/>
      <c r="AI157" s="83"/>
      <c r="AJ157" s="84"/>
    </row>
    <row r="158" spans="1:36" ht="12">
      <c r="A158" s="823"/>
      <c r="B158" s="26" t="s">
        <v>91</v>
      </c>
      <c r="C158" s="838">
        <f>SUM(C156:C157)</f>
        <v>188</v>
      </c>
      <c r="D158" s="847"/>
      <c r="E158" s="838">
        <f>SUM(E156:E157)</f>
        <v>203</v>
      </c>
      <c r="F158" s="847"/>
      <c r="G158" s="838">
        <f>SUM(G156:G157)</f>
        <v>45</v>
      </c>
      <c r="H158" s="847"/>
      <c r="I158" s="838">
        <f>SUM(I156:I157)</f>
        <v>10</v>
      </c>
      <c r="J158" s="847"/>
      <c r="K158" s="838">
        <f>SUM(K156:K157)</f>
        <v>2</v>
      </c>
      <c r="L158" s="839"/>
      <c r="M158" s="823"/>
      <c r="N158" s="26" t="s">
        <v>91</v>
      </c>
      <c r="O158" s="838">
        <f>SUM(O156:O157)</f>
        <v>188</v>
      </c>
      <c r="P158" s="847"/>
      <c r="Q158" s="838">
        <f>SUM(Q156:Q157)</f>
        <v>203</v>
      </c>
      <c r="R158" s="847"/>
      <c r="S158" s="838">
        <f>SUM(S156:S157)</f>
        <v>48</v>
      </c>
      <c r="T158" s="847"/>
      <c r="U158" s="838">
        <f>SUM(U156:U157)</f>
        <v>10</v>
      </c>
      <c r="V158" s="847"/>
      <c r="W158" s="838">
        <f>SUM(W156:W157)</f>
        <v>2</v>
      </c>
      <c r="X158" s="839"/>
      <c r="Y158" s="823"/>
      <c r="Z158" s="26" t="s">
        <v>91</v>
      </c>
      <c r="AA158" s="838">
        <f>SUM(AA156:AA157)</f>
        <v>186</v>
      </c>
      <c r="AB158" s="847"/>
      <c r="AC158" s="838">
        <f>SUM(AC156:AC157)</f>
        <v>200</v>
      </c>
      <c r="AD158" s="847"/>
      <c r="AE158" s="838">
        <f>SUM(AE156:AE157)</f>
        <v>45</v>
      </c>
      <c r="AF158" s="847"/>
      <c r="AG158" s="838">
        <f>SUM(AG156:AG157)</f>
        <v>10</v>
      </c>
      <c r="AH158" s="847"/>
      <c r="AI158" s="838">
        <f>SUM(AI156:AI157)</f>
        <v>5</v>
      </c>
      <c r="AJ158" s="839"/>
    </row>
    <row r="159" spans="1:36" ht="12">
      <c r="A159" s="728" t="s">
        <v>1</v>
      </c>
      <c r="B159" s="21" t="s">
        <v>56</v>
      </c>
      <c r="C159" s="844">
        <v>48</v>
      </c>
      <c r="D159" s="831"/>
      <c r="E159" s="844">
        <v>21</v>
      </c>
      <c r="F159" s="831"/>
      <c r="G159" s="67"/>
      <c r="H159" s="68"/>
      <c r="I159" s="69"/>
      <c r="J159" s="70"/>
      <c r="K159" s="69"/>
      <c r="L159" s="71"/>
      <c r="M159" s="728" t="s">
        <v>1</v>
      </c>
      <c r="N159" s="21" t="s">
        <v>56</v>
      </c>
      <c r="O159" s="844">
        <v>48</v>
      </c>
      <c r="P159" s="831"/>
      <c r="Q159" s="844">
        <v>21</v>
      </c>
      <c r="R159" s="831"/>
      <c r="S159" s="67"/>
      <c r="T159" s="68"/>
      <c r="U159" s="69"/>
      <c r="V159" s="70"/>
      <c r="W159" s="69"/>
      <c r="X159" s="71"/>
      <c r="Y159" s="728" t="s">
        <v>1</v>
      </c>
      <c r="Z159" s="21" t="s">
        <v>56</v>
      </c>
      <c r="AA159" s="844">
        <v>46</v>
      </c>
      <c r="AB159" s="845"/>
      <c r="AC159" s="844">
        <v>22</v>
      </c>
      <c r="AD159" s="845"/>
      <c r="AE159" s="67"/>
      <c r="AF159" s="68"/>
      <c r="AG159" s="69"/>
      <c r="AH159" s="70"/>
      <c r="AI159" s="69"/>
      <c r="AJ159" s="71"/>
    </row>
    <row r="160" spans="1:36" ht="12">
      <c r="A160" s="836"/>
      <c r="B160" s="17" t="s">
        <v>55</v>
      </c>
      <c r="C160" s="843">
        <v>44</v>
      </c>
      <c r="D160" s="830"/>
      <c r="E160" s="843">
        <v>26</v>
      </c>
      <c r="F160" s="830"/>
      <c r="G160" s="72"/>
      <c r="H160" s="73"/>
      <c r="I160" s="74"/>
      <c r="J160" s="75"/>
      <c r="K160" s="74"/>
      <c r="L160" s="76"/>
      <c r="M160" s="836"/>
      <c r="N160" s="17" t="s">
        <v>55</v>
      </c>
      <c r="O160" s="829">
        <v>44</v>
      </c>
      <c r="P160" s="830"/>
      <c r="Q160" s="829">
        <v>31</v>
      </c>
      <c r="R160" s="830"/>
      <c r="S160" s="72"/>
      <c r="T160" s="73"/>
      <c r="U160" s="74"/>
      <c r="V160" s="75"/>
      <c r="W160" s="74"/>
      <c r="X160" s="76"/>
      <c r="Y160" s="836"/>
      <c r="Z160" s="17" t="s">
        <v>55</v>
      </c>
      <c r="AA160" s="843">
        <v>39</v>
      </c>
      <c r="AB160" s="846"/>
      <c r="AC160" s="843">
        <v>34</v>
      </c>
      <c r="AD160" s="846"/>
      <c r="AE160" s="72"/>
      <c r="AF160" s="73"/>
      <c r="AG160" s="74"/>
      <c r="AH160" s="75"/>
      <c r="AI160" s="74"/>
      <c r="AJ160" s="76"/>
    </row>
    <row r="161" spans="1:37" ht="12.75" thickBot="1">
      <c r="A161" s="837"/>
      <c r="B161" s="77" t="s">
        <v>3</v>
      </c>
      <c r="C161" s="828">
        <v>41</v>
      </c>
      <c r="D161" s="826"/>
      <c r="E161" s="828">
        <v>20</v>
      </c>
      <c r="F161" s="826"/>
      <c r="G161" s="825">
        <v>43</v>
      </c>
      <c r="H161" s="826"/>
      <c r="I161" s="825">
        <v>46</v>
      </c>
      <c r="J161" s="826"/>
      <c r="K161" s="825">
        <v>6</v>
      </c>
      <c r="L161" s="827"/>
      <c r="M161" s="837"/>
      <c r="N161" s="77" t="s">
        <v>3</v>
      </c>
      <c r="O161" s="828">
        <v>41</v>
      </c>
      <c r="P161" s="826"/>
      <c r="Q161" s="828">
        <v>19</v>
      </c>
      <c r="R161" s="826"/>
      <c r="S161" s="825">
        <v>48</v>
      </c>
      <c r="T161" s="826"/>
      <c r="U161" s="825">
        <v>46</v>
      </c>
      <c r="V161" s="826"/>
      <c r="W161" s="825">
        <v>6</v>
      </c>
      <c r="X161" s="827"/>
      <c r="Y161" s="837"/>
      <c r="Z161" s="77" t="s">
        <v>3</v>
      </c>
      <c r="AA161" s="828">
        <v>45</v>
      </c>
      <c r="AB161" s="840"/>
      <c r="AC161" s="828">
        <v>19</v>
      </c>
      <c r="AD161" s="840"/>
      <c r="AE161" s="825">
        <v>49</v>
      </c>
      <c r="AF161" s="840"/>
      <c r="AG161" s="841">
        <v>46</v>
      </c>
      <c r="AH161" s="842"/>
      <c r="AI161" s="825">
        <v>4</v>
      </c>
      <c r="AJ161" s="827"/>
      <c r="AK161" s="62"/>
    </row>
    <row r="162" spans="1:37" ht="12">
      <c r="A162" s="62" t="s">
        <v>65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1062" t="s">
        <v>66</v>
      </c>
      <c r="O162" s="1063"/>
      <c r="P162" s="1063"/>
      <c r="Q162" s="1063"/>
      <c r="R162" s="1063"/>
      <c r="S162" s="1063"/>
      <c r="Y162" s="1061" t="s">
        <v>67</v>
      </c>
      <c r="Z162" s="1061"/>
      <c r="AA162" s="1061"/>
      <c r="AB162" s="1061"/>
      <c r="AC162" s="1061"/>
      <c r="AD162" s="1061"/>
      <c r="AE162" s="1061"/>
      <c r="AF162" s="1061"/>
      <c r="AG162" s="1061"/>
      <c r="AH162" s="1061"/>
      <c r="AI162" s="1061"/>
      <c r="AJ162" s="1061"/>
      <c r="AK162" s="62"/>
    </row>
  </sheetData>
  <sheetProtection/>
  <mergeCells count="1903">
    <mergeCell ref="AA13:AJ13"/>
    <mergeCell ref="C53:L53"/>
    <mergeCell ref="C54:L54"/>
    <mergeCell ref="Y120:AJ120"/>
    <mergeCell ref="Y162:AJ162"/>
    <mergeCell ref="N162:S162"/>
    <mergeCell ref="O53:W53"/>
    <mergeCell ref="O54:X54"/>
    <mergeCell ref="AA53:AJ53"/>
    <mergeCell ref="AA54:AJ54"/>
    <mergeCell ref="AC157:AD157"/>
    <mergeCell ref="Q157:R157"/>
    <mergeCell ref="AI94:AJ94"/>
    <mergeCell ref="AI101:AJ101"/>
    <mergeCell ref="AI103:AJ103"/>
    <mergeCell ref="AC119:AD119"/>
    <mergeCell ref="AE119:AF119"/>
    <mergeCell ref="AG119:AH119"/>
    <mergeCell ref="AI119:AJ119"/>
    <mergeCell ref="AG103:AH103"/>
    <mergeCell ref="Y105:Y113"/>
    <mergeCell ref="AG100:AH100"/>
    <mergeCell ref="AE99:AF99"/>
    <mergeCell ref="AG99:AH99"/>
    <mergeCell ref="AG104:AH104"/>
    <mergeCell ref="AE104:AF104"/>
    <mergeCell ref="AG102:AH102"/>
    <mergeCell ref="AC107:AD107"/>
    <mergeCell ref="AE105:AF105"/>
    <mergeCell ref="AE106:AF106"/>
    <mergeCell ref="AA97:AB97"/>
    <mergeCell ref="AA98:AB98"/>
    <mergeCell ref="AA101:AB101"/>
    <mergeCell ref="AA102:AB102"/>
    <mergeCell ref="AG101:AH101"/>
    <mergeCell ref="AE97:AF97"/>
    <mergeCell ref="AE101:AF101"/>
    <mergeCell ref="AG97:AH97"/>
    <mergeCell ref="AG98:AH98"/>
    <mergeCell ref="AE94:AF94"/>
    <mergeCell ref="AG94:AH94"/>
    <mergeCell ref="Y95:Y104"/>
    <mergeCell ref="AC104:AD104"/>
    <mergeCell ref="AC103:AD103"/>
    <mergeCell ref="AC102:AD102"/>
    <mergeCell ref="AC101:AD101"/>
    <mergeCell ref="AC100:AD100"/>
    <mergeCell ref="AC97:AD97"/>
    <mergeCell ref="AE103:AF103"/>
    <mergeCell ref="Y75:Y77"/>
    <mergeCell ref="M74:M76"/>
    <mergeCell ref="A35:A37"/>
    <mergeCell ref="M35:M37"/>
    <mergeCell ref="Y35:Y37"/>
    <mergeCell ref="A74:A76"/>
    <mergeCell ref="A65:A73"/>
    <mergeCell ref="M77:M78"/>
    <mergeCell ref="W76:X76"/>
    <mergeCell ref="I36:J36"/>
    <mergeCell ref="O77:P77"/>
    <mergeCell ref="Y78:Y79"/>
    <mergeCell ref="Y84:AJ84"/>
    <mergeCell ref="AC79:AD79"/>
    <mergeCell ref="U78:V78"/>
    <mergeCell ref="W78:X78"/>
    <mergeCell ref="S78:T78"/>
    <mergeCell ref="Q77:R77"/>
    <mergeCell ref="O78:P78"/>
    <mergeCell ref="Q78:R78"/>
    <mergeCell ref="AA105:AB105"/>
    <mergeCell ref="AC105:AD105"/>
    <mergeCell ref="AC106:AD106"/>
    <mergeCell ref="AI102:AJ102"/>
    <mergeCell ref="AE102:AF102"/>
    <mergeCell ref="AI104:AJ104"/>
    <mergeCell ref="AI105:AJ105"/>
    <mergeCell ref="AI106:AJ106"/>
    <mergeCell ref="AA104:AB104"/>
    <mergeCell ref="AA103:AB103"/>
    <mergeCell ref="M65:M73"/>
    <mergeCell ref="Y66:Y74"/>
    <mergeCell ref="Y56:Y65"/>
    <mergeCell ref="M38:M39"/>
    <mergeCell ref="O55:P55"/>
    <mergeCell ref="Q55:R55"/>
    <mergeCell ref="S55:T55"/>
    <mergeCell ref="U55:V55"/>
    <mergeCell ref="O38:P38"/>
    <mergeCell ref="O39:P39"/>
    <mergeCell ref="K39:L39"/>
    <mergeCell ref="M42:X43"/>
    <mergeCell ref="Q37:R37"/>
    <mergeCell ref="S37:T37"/>
    <mergeCell ref="U37:V37"/>
    <mergeCell ref="W37:X37"/>
    <mergeCell ref="W38:X38"/>
    <mergeCell ref="Q39:R39"/>
    <mergeCell ref="S39:T39"/>
    <mergeCell ref="U39:V39"/>
    <mergeCell ref="O36:P36"/>
    <mergeCell ref="Q36:R36"/>
    <mergeCell ref="S36:T36"/>
    <mergeCell ref="U36:V36"/>
    <mergeCell ref="O37:P37"/>
    <mergeCell ref="A56:A64"/>
    <mergeCell ref="S47:T47"/>
    <mergeCell ref="U47:V47"/>
    <mergeCell ref="O48:P48"/>
    <mergeCell ref="Q48:R48"/>
    <mergeCell ref="A86:A91"/>
    <mergeCell ref="A77:A78"/>
    <mergeCell ref="A25:A34"/>
    <mergeCell ref="A38:A39"/>
    <mergeCell ref="A46:A51"/>
    <mergeCell ref="A52:A55"/>
    <mergeCell ref="A82:L83"/>
    <mergeCell ref="A84:L84"/>
    <mergeCell ref="A42:L43"/>
    <mergeCell ref="C91:D91"/>
    <mergeCell ref="Y16:Y24"/>
    <mergeCell ref="M52:M55"/>
    <mergeCell ref="Y52:Y55"/>
    <mergeCell ref="M56:M64"/>
    <mergeCell ref="M25:M34"/>
    <mergeCell ref="M16:M24"/>
    <mergeCell ref="Y25:Y34"/>
    <mergeCell ref="Y46:Y51"/>
    <mergeCell ref="W55:X55"/>
    <mergeCell ref="W63:X63"/>
    <mergeCell ref="A6:A11"/>
    <mergeCell ref="M6:M11"/>
    <mergeCell ref="Y6:Y11"/>
    <mergeCell ref="A12:A15"/>
    <mergeCell ref="M12:M15"/>
    <mergeCell ref="Y12:Y15"/>
    <mergeCell ref="U14:V14"/>
    <mergeCell ref="O12:P12"/>
    <mergeCell ref="Q12:R12"/>
    <mergeCell ref="S12:T12"/>
    <mergeCell ref="C101:D101"/>
    <mergeCell ref="O101:P101"/>
    <mergeCell ref="Q101:R101"/>
    <mergeCell ref="S101:T101"/>
    <mergeCell ref="U101:V101"/>
    <mergeCell ref="W101:X101"/>
    <mergeCell ref="AC117:AD117"/>
    <mergeCell ref="AA106:AB106"/>
    <mergeCell ref="AA107:AB107"/>
    <mergeCell ref="AA108:AB108"/>
    <mergeCell ref="AA109:AB109"/>
    <mergeCell ref="AA110:AB110"/>
    <mergeCell ref="AA111:AB111"/>
    <mergeCell ref="AA113:AB113"/>
    <mergeCell ref="AA114:AB114"/>
    <mergeCell ref="AA112:AB112"/>
    <mergeCell ref="S115:T115"/>
    <mergeCell ref="U113:V113"/>
    <mergeCell ref="U114:V114"/>
    <mergeCell ref="W114:X114"/>
    <mergeCell ref="W113:X113"/>
    <mergeCell ref="W112:X112"/>
    <mergeCell ref="W115:X115"/>
    <mergeCell ref="Y114:Y116"/>
    <mergeCell ref="S112:T112"/>
    <mergeCell ref="U112:V112"/>
    <mergeCell ref="S117:T117"/>
    <mergeCell ref="U117:V117"/>
    <mergeCell ref="W117:X117"/>
    <mergeCell ref="U115:V115"/>
    <mergeCell ref="S116:T116"/>
    <mergeCell ref="U116:V116"/>
    <mergeCell ref="W116:X116"/>
    <mergeCell ref="C115:D115"/>
    <mergeCell ref="K117:L117"/>
    <mergeCell ref="O117:P117"/>
    <mergeCell ref="Q117:R117"/>
    <mergeCell ref="C117:D117"/>
    <mergeCell ref="E117:F117"/>
    <mergeCell ref="G117:H117"/>
    <mergeCell ref="I117:J117"/>
    <mergeCell ref="C116:D116"/>
    <mergeCell ref="E116:F116"/>
    <mergeCell ref="Q116:R116"/>
    <mergeCell ref="K115:L115"/>
    <mergeCell ref="O115:P115"/>
    <mergeCell ref="Q115:R115"/>
    <mergeCell ref="M116:M117"/>
    <mergeCell ref="M113:M115"/>
    <mergeCell ref="Q114:R114"/>
    <mergeCell ref="K114:L114"/>
    <mergeCell ref="K113:L113"/>
    <mergeCell ref="E115:F115"/>
    <mergeCell ref="S113:T113"/>
    <mergeCell ref="C114:D114"/>
    <mergeCell ref="E114:F114"/>
    <mergeCell ref="G114:H114"/>
    <mergeCell ref="I114:J114"/>
    <mergeCell ref="G115:H115"/>
    <mergeCell ref="I115:J115"/>
    <mergeCell ref="S114:T114"/>
    <mergeCell ref="O114:P114"/>
    <mergeCell ref="C113:D113"/>
    <mergeCell ref="E113:F113"/>
    <mergeCell ref="G113:H113"/>
    <mergeCell ref="I113:J113"/>
    <mergeCell ref="O113:P113"/>
    <mergeCell ref="Q113:R113"/>
    <mergeCell ref="C112:D112"/>
    <mergeCell ref="E112:F112"/>
    <mergeCell ref="G112:H112"/>
    <mergeCell ref="I112:J112"/>
    <mergeCell ref="K112:L112"/>
    <mergeCell ref="O112:P112"/>
    <mergeCell ref="Q112:R112"/>
    <mergeCell ref="U111:V111"/>
    <mergeCell ref="W111:X111"/>
    <mergeCell ref="K111:L111"/>
    <mergeCell ref="O111:P111"/>
    <mergeCell ref="Q111:R111"/>
    <mergeCell ref="S111:T111"/>
    <mergeCell ref="C111:D111"/>
    <mergeCell ref="E111:F111"/>
    <mergeCell ref="G111:H111"/>
    <mergeCell ref="I111:J111"/>
    <mergeCell ref="S110:T110"/>
    <mergeCell ref="U110:V110"/>
    <mergeCell ref="C110:D110"/>
    <mergeCell ref="E110:F110"/>
    <mergeCell ref="G110:H110"/>
    <mergeCell ref="I110:J110"/>
    <mergeCell ref="K110:L110"/>
    <mergeCell ref="O110:P110"/>
    <mergeCell ref="W109:X109"/>
    <mergeCell ref="K109:L109"/>
    <mergeCell ref="O109:P109"/>
    <mergeCell ref="Q109:R109"/>
    <mergeCell ref="S109:T109"/>
    <mergeCell ref="W110:X110"/>
    <mergeCell ref="Q110:R110"/>
    <mergeCell ref="C109:D109"/>
    <mergeCell ref="E109:F109"/>
    <mergeCell ref="G109:H109"/>
    <mergeCell ref="I109:J109"/>
    <mergeCell ref="S108:T108"/>
    <mergeCell ref="U108:V108"/>
    <mergeCell ref="U109:V109"/>
    <mergeCell ref="W108:X108"/>
    <mergeCell ref="C108:D108"/>
    <mergeCell ref="E108:F108"/>
    <mergeCell ref="G108:H108"/>
    <mergeCell ref="I108:J108"/>
    <mergeCell ref="K108:L108"/>
    <mergeCell ref="O108:P108"/>
    <mergeCell ref="Q108:R108"/>
    <mergeCell ref="W107:X107"/>
    <mergeCell ref="K107:L107"/>
    <mergeCell ref="O107:P107"/>
    <mergeCell ref="Q107:R107"/>
    <mergeCell ref="S107:T107"/>
    <mergeCell ref="U107:V107"/>
    <mergeCell ref="S105:T105"/>
    <mergeCell ref="C106:D106"/>
    <mergeCell ref="E106:F106"/>
    <mergeCell ref="G106:H106"/>
    <mergeCell ref="I106:J106"/>
    <mergeCell ref="S106:T106"/>
    <mergeCell ref="O106:P106"/>
    <mergeCell ref="Q106:R106"/>
    <mergeCell ref="K105:L105"/>
    <mergeCell ref="O105:P105"/>
    <mergeCell ref="Q105:R105"/>
    <mergeCell ref="C105:D105"/>
    <mergeCell ref="E105:F105"/>
    <mergeCell ref="G105:H105"/>
    <mergeCell ref="I105:J105"/>
    <mergeCell ref="M104:M112"/>
    <mergeCell ref="C107:D107"/>
    <mergeCell ref="E107:F107"/>
    <mergeCell ref="G107:H107"/>
    <mergeCell ref="I107:J107"/>
    <mergeCell ref="K106:L106"/>
    <mergeCell ref="C104:D104"/>
    <mergeCell ref="E104:F104"/>
    <mergeCell ref="G104:H104"/>
    <mergeCell ref="I104:J104"/>
    <mergeCell ref="K104:L104"/>
    <mergeCell ref="O104:P104"/>
    <mergeCell ref="Q104:R104"/>
    <mergeCell ref="S104:T104"/>
    <mergeCell ref="W103:X103"/>
    <mergeCell ref="U104:V104"/>
    <mergeCell ref="W104:X104"/>
    <mergeCell ref="U103:V103"/>
    <mergeCell ref="Q103:R103"/>
    <mergeCell ref="S103:T103"/>
    <mergeCell ref="W106:X106"/>
    <mergeCell ref="W105:X105"/>
    <mergeCell ref="U106:V106"/>
    <mergeCell ref="U105:V105"/>
    <mergeCell ref="C103:D103"/>
    <mergeCell ref="E103:F103"/>
    <mergeCell ref="G103:H103"/>
    <mergeCell ref="I103:J103"/>
    <mergeCell ref="K103:L103"/>
    <mergeCell ref="O103:P103"/>
    <mergeCell ref="U102:V102"/>
    <mergeCell ref="W102:X102"/>
    <mergeCell ref="O102:P102"/>
    <mergeCell ref="Q102:R102"/>
    <mergeCell ref="S102:T102"/>
    <mergeCell ref="C102:D102"/>
    <mergeCell ref="G102:H102"/>
    <mergeCell ref="K102:L102"/>
    <mergeCell ref="I102:J102"/>
    <mergeCell ref="AI100:AJ100"/>
    <mergeCell ref="S100:T100"/>
    <mergeCell ref="U100:V100"/>
    <mergeCell ref="W100:X100"/>
    <mergeCell ref="AA100:AB100"/>
    <mergeCell ref="AE100:AF100"/>
    <mergeCell ref="AI99:AJ99"/>
    <mergeCell ref="C100:D100"/>
    <mergeCell ref="O100:P100"/>
    <mergeCell ref="Q100:R100"/>
    <mergeCell ref="U99:V99"/>
    <mergeCell ref="W99:X99"/>
    <mergeCell ref="AA99:AB99"/>
    <mergeCell ref="AC99:AD99"/>
    <mergeCell ref="S99:T99"/>
    <mergeCell ref="C99:D99"/>
    <mergeCell ref="AI98:AJ98"/>
    <mergeCell ref="S98:T98"/>
    <mergeCell ref="U98:V98"/>
    <mergeCell ref="W98:X98"/>
    <mergeCell ref="AC98:AD98"/>
    <mergeCell ref="AE98:AF98"/>
    <mergeCell ref="E100:F100"/>
    <mergeCell ref="O98:P98"/>
    <mergeCell ref="Q98:R98"/>
    <mergeCell ref="U97:V97"/>
    <mergeCell ref="G100:H100"/>
    <mergeCell ref="G99:H99"/>
    <mergeCell ref="E99:F99"/>
    <mergeCell ref="K99:L99"/>
    <mergeCell ref="Q99:R99"/>
    <mergeCell ref="O99:P99"/>
    <mergeCell ref="W97:X97"/>
    <mergeCell ref="K98:L98"/>
    <mergeCell ref="E97:F97"/>
    <mergeCell ref="E98:F98"/>
    <mergeCell ref="G97:H97"/>
    <mergeCell ref="G98:H98"/>
    <mergeCell ref="K97:L97"/>
    <mergeCell ref="C98:D98"/>
    <mergeCell ref="C96:D96"/>
    <mergeCell ref="AG96:AH96"/>
    <mergeCell ref="AI96:AJ96"/>
    <mergeCell ref="O97:P97"/>
    <mergeCell ref="Q97:R97"/>
    <mergeCell ref="S97:T97"/>
    <mergeCell ref="AI97:AJ97"/>
    <mergeCell ref="W96:X96"/>
    <mergeCell ref="AA96:AB96"/>
    <mergeCell ref="AC96:AD96"/>
    <mergeCell ref="AE96:AF96"/>
    <mergeCell ref="O96:P96"/>
    <mergeCell ref="Q96:R96"/>
    <mergeCell ref="S96:T96"/>
    <mergeCell ref="U96:V96"/>
    <mergeCell ref="C95:D95"/>
    <mergeCell ref="E95:F95"/>
    <mergeCell ref="G96:H96"/>
    <mergeCell ref="K95:L95"/>
    <mergeCell ref="I95:J95"/>
    <mergeCell ref="O95:P95"/>
    <mergeCell ref="K96:L96"/>
    <mergeCell ref="E96:F96"/>
    <mergeCell ref="Q95:R95"/>
    <mergeCell ref="S95:T95"/>
    <mergeCell ref="W95:X95"/>
    <mergeCell ref="AI95:AJ95"/>
    <mergeCell ref="U93:V93"/>
    <mergeCell ref="W93:X93"/>
    <mergeCell ref="AA93:AB93"/>
    <mergeCell ref="AG95:AH95"/>
    <mergeCell ref="U95:V95"/>
    <mergeCell ref="AA95:AB95"/>
    <mergeCell ref="AC95:AD95"/>
    <mergeCell ref="AE95:AF95"/>
    <mergeCell ref="AC94:AD94"/>
    <mergeCell ref="S94:T94"/>
    <mergeCell ref="U94:V94"/>
    <mergeCell ref="Y92:Y94"/>
    <mergeCell ref="AA94:AB94"/>
    <mergeCell ref="W92:X92"/>
    <mergeCell ref="AA92:AB92"/>
    <mergeCell ref="W94:X94"/>
    <mergeCell ref="C94:D94"/>
    <mergeCell ref="E94:F94"/>
    <mergeCell ref="O94:P94"/>
    <mergeCell ref="Q94:R94"/>
    <mergeCell ref="K94:L94"/>
    <mergeCell ref="I94:J94"/>
    <mergeCell ref="AI92:AJ92"/>
    <mergeCell ref="AI93:AJ93"/>
    <mergeCell ref="C93:D93"/>
    <mergeCell ref="E93:F93"/>
    <mergeCell ref="G93:H93"/>
    <mergeCell ref="I93:J93"/>
    <mergeCell ref="K93:L93"/>
    <mergeCell ref="O93:P93"/>
    <mergeCell ref="Q93:R93"/>
    <mergeCell ref="S93:T93"/>
    <mergeCell ref="Q92:R92"/>
    <mergeCell ref="S92:T92"/>
    <mergeCell ref="AG92:AH92"/>
    <mergeCell ref="AC93:AD93"/>
    <mergeCell ref="AE93:AF93"/>
    <mergeCell ref="AG93:AH93"/>
    <mergeCell ref="AC92:AD92"/>
    <mergeCell ref="AE92:AF92"/>
    <mergeCell ref="U92:V92"/>
    <mergeCell ref="C92:D92"/>
    <mergeCell ref="E92:F92"/>
    <mergeCell ref="G92:H92"/>
    <mergeCell ref="I92:J92"/>
    <mergeCell ref="K92:L92"/>
    <mergeCell ref="O92:P92"/>
    <mergeCell ref="E91:F91"/>
    <mergeCell ref="G91:H91"/>
    <mergeCell ref="I91:J91"/>
    <mergeCell ref="C90:D90"/>
    <mergeCell ref="E90:F90"/>
    <mergeCell ref="G90:H90"/>
    <mergeCell ref="I90:J90"/>
    <mergeCell ref="AI90:AJ90"/>
    <mergeCell ref="AG91:AH91"/>
    <mergeCell ref="U89:V89"/>
    <mergeCell ref="W89:X89"/>
    <mergeCell ref="AA89:AB89"/>
    <mergeCell ref="U90:V90"/>
    <mergeCell ref="W90:X90"/>
    <mergeCell ref="W91:X91"/>
    <mergeCell ref="AI91:AJ91"/>
    <mergeCell ref="AA90:AB90"/>
    <mergeCell ref="AG89:AH89"/>
    <mergeCell ref="AA91:AB91"/>
    <mergeCell ref="U91:V91"/>
    <mergeCell ref="AG88:AH88"/>
    <mergeCell ref="AI88:AJ88"/>
    <mergeCell ref="AE91:AF91"/>
    <mergeCell ref="AI89:AJ89"/>
    <mergeCell ref="AE90:AF90"/>
    <mergeCell ref="AG90:AH90"/>
    <mergeCell ref="AA88:AB88"/>
    <mergeCell ref="AC88:AD88"/>
    <mergeCell ref="C89:D89"/>
    <mergeCell ref="E89:F89"/>
    <mergeCell ref="G89:H89"/>
    <mergeCell ref="I89:J89"/>
    <mergeCell ref="K89:L89"/>
    <mergeCell ref="O89:P89"/>
    <mergeCell ref="Q88:R88"/>
    <mergeCell ref="S88:T88"/>
    <mergeCell ref="Q89:R89"/>
    <mergeCell ref="S89:T89"/>
    <mergeCell ref="U88:V88"/>
    <mergeCell ref="W88:X88"/>
    <mergeCell ref="C88:D88"/>
    <mergeCell ref="E88:F88"/>
    <mergeCell ref="G88:H88"/>
    <mergeCell ref="I88:J88"/>
    <mergeCell ref="K88:L88"/>
    <mergeCell ref="O88:P88"/>
    <mergeCell ref="AC87:AD87"/>
    <mergeCell ref="AG86:AH86"/>
    <mergeCell ref="AI86:AJ86"/>
    <mergeCell ref="U86:V86"/>
    <mergeCell ref="W86:X86"/>
    <mergeCell ref="AA86:AB86"/>
    <mergeCell ref="AC86:AD86"/>
    <mergeCell ref="AG87:AH87"/>
    <mergeCell ref="AI87:AJ87"/>
    <mergeCell ref="AC91:AD91"/>
    <mergeCell ref="C87:D87"/>
    <mergeCell ref="E87:F87"/>
    <mergeCell ref="G87:H87"/>
    <mergeCell ref="I87:J87"/>
    <mergeCell ref="K87:L87"/>
    <mergeCell ref="O87:P87"/>
    <mergeCell ref="U87:V87"/>
    <mergeCell ref="W87:X87"/>
    <mergeCell ref="AA87:AB87"/>
    <mergeCell ref="Q91:R91"/>
    <mergeCell ref="Q87:R87"/>
    <mergeCell ref="S87:T87"/>
    <mergeCell ref="AE86:AF86"/>
    <mergeCell ref="Y86:Y91"/>
    <mergeCell ref="AE87:AF87"/>
    <mergeCell ref="AE88:AF88"/>
    <mergeCell ref="AC89:AD89"/>
    <mergeCell ref="AE89:AF89"/>
    <mergeCell ref="AC90:AD90"/>
    <mergeCell ref="Q86:R86"/>
    <mergeCell ref="S86:T86"/>
    <mergeCell ref="M86:M91"/>
    <mergeCell ref="S91:T91"/>
    <mergeCell ref="K90:L90"/>
    <mergeCell ref="O90:P90"/>
    <mergeCell ref="Q90:R90"/>
    <mergeCell ref="S90:T90"/>
    <mergeCell ref="K91:L91"/>
    <mergeCell ref="O91:P91"/>
    <mergeCell ref="C86:D86"/>
    <mergeCell ref="E86:F86"/>
    <mergeCell ref="G86:H86"/>
    <mergeCell ref="I86:J86"/>
    <mergeCell ref="K86:L86"/>
    <mergeCell ref="O86:P86"/>
    <mergeCell ref="C85:D85"/>
    <mergeCell ref="E85:F85"/>
    <mergeCell ref="G85:H85"/>
    <mergeCell ref="I85:J85"/>
    <mergeCell ref="K85:L85"/>
    <mergeCell ref="O85:P85"/>
    <mergeCell ref="W73:X73"/>
    <mergeCell ref="O74:P74"/>
    <mergeCell ref="Q74:R74"/>
    <mergeCell ref="S74:T74"/>
    <mergeCell ref="U74:V74"/>
    <mergeCell ref="W74:X74"/>
    <mergeCell ref="O73:P73"/>
    <mergeCell ref="Q73:R73"/>
    <mergeCell ref="S73:T73"/>
    <mergeCell ref="U73:V73"/>
    <mergeCell ref="W71:X71"/>
    <mergeCell ref="O72:P72"/>
    <mergeCell ref="Q72:R72"/>
    <mergeCell ref="S72:T72"/>
    <mergeCell ref="U72:V72"/>
    <mergeCell ref="W72:X72"/>
    <mergeCell ref="O71:P71"/>
    <mergeCell ref="Q71:R71"/>
    <mergeCell ref="S71:T71"/>
    <mergeCell ref="U71:V71"/>
    <mergeCell ref="W69:X69"/>
    <mergeCell ref="O70:P70"/>
    <mergeCell ref="Q70:R70"/>
    <mergeCell ref="S70:T70"/>
    <mergeCell ref="U70:V70"/>
    <mergeCell ref="W70:X70"/>
    <mergeCell ref="O69:P69"/>
    <mergeCell ref="Q69:R69"/>
    <mergeCell ref="S69:T69"/>
    <mergeCell ref="U69:V69"/>
    <mergeCell ref="W67:X67"/>
    <mergeCell ref="O68:P68"/>
    <mergeCell ref="Q68:R68"/>
    <mergeCell ref="S68:T68"/>
    <mergeCell ref="U68:V68"/>
    <mergeCell ref="W68:X68"/>
    <mergeCell ref="O67:P67"/>
    <mergeCell ref="Q67:R67"/>
    <mergeCell ref="S67:T67"/>
    <mergeCell ref="U67:V67"/>
    <mergeCell ref="W65:X65"/>
    <mergeCell ref="O66:P66"/>
    <mergeCell ref="Q66:R66"/>
    <mergeCell ref="S66:T66"/>
    <mergeCell ref="U66:V66"/>
    <mergeCell ref="W66:X66"/>
    <mergeCell ref="O65:P65"/>
    <mergeCell ref="Q65:R65"/>
    <mergeCell ref="S65:T65"/>
    <mergeCell ref="U65:V65"/>
    <mergeCell ref="O64:P64"/>
    <mergeCell ref="Q64:R64"/>
    <mergeCell ref="S64:T64"/>
    <mergeCell ref="U64:V64"/>
    <mergeCell ref="W64:X64"/>
    <mergeCell ref="O63:P63"/>
    <mergeCell ref="Q63:R63"/>
    <mergeCell ref="S63:T63"/>
    <mergeCell ref="U63:V63"/>
    <mergeCell ref="W61:X61"/>
    <mergeCell ref="O62:P62"/>
    <mergeCell ref="Q62:R62"/>
    <mergeCell ref="S62:T62"/>
    <mergeCell ref="U62:V62"/>
    <mergeCell ref="W62:X62"/>
    <mergeCell ref="W59:X59"/>
    <mergeCell ref="O60:P60"/>
    <mergeCell ref="Q60:R60"/>
    <mergeCell ref="S60:T60"/>
    <mergeCell ref="U60:V60"/>
    <mergeCell ref="W60:X60"/>
    <mergeCell ref="O59:P59"/>
    <mergeCell ref="Q59:R59"/>
    <mergeCell ref="S59:T59"/>
    <mergeCell ref="U59:V59"/>
    <mergeCell ref="W58:X58"/>
    <mergeCell ref="O57:P57"/>
    <mergeCell ref="Q57:R57"/>
    <mergeCell ref="S57:T57"/>
    <mergeCell ref="U57:V57"/>
    <mergeCell ref="O58:P58"/>
    <mergeCell ref="Q58:R58"/>
    <mergeCell ref="S58:T58"/>
    <mergeCell ref="U58:V58"/>
    <mergeCell ref="W57:X57"/>
    <mergeCell ref="U49:V49"/>
    <mergeCell ref="S56:T56"/>
    <mergeCell ref="U56:V56"/>
    <mergeCell ref="W56:X56"/>
    <mergeCell ref="W51:X51"/>
    <mergeCell ref="O52:P52"/>
    <mergeCell ref="Q52:R52"/>
    <mergeCell ref="S52:T52"/>
    <mergeCell ref="U52:V52"/>
    <mergeCell ref="W52:X52"/>
    <mergeCell ref="Q46:R46"/>
    <mergeCell ref="S46:T46"/>
    <mergeCell ref="U46:V46"/>
    <mergeCell ref="W46:X46"/>
    <mergeCell ref="O45:P45"/>
    <mergeCell ref="Q45:R45"/>
    <mergeCell ref="S45:T45"/>
    <mergeCell ref="U45:V45"/>
    <mergeCell ref="AI15:AJ15"/>
    <mergeCell ref="K15:L15"/>
    <mergeCell ref="AA14:AB14"/>
    <mergeCell ref="AC14:AD14"/>
    <mergeCell ref="AE14:AF14"/>
    <mergeCell ref="AI14:AJ14"/>
    <mergeCell ref="AG14:AH14"/>
    <mergeCell ref="O14:P14"/>
    <mergeCell ref="Q14:R14"/>
    <mergeCell ref="S14:T14"/>
    <mergeCell ref="AA12:AB12"/>
    <mergeCell ref="AC12:AD12"/>
    <mergeCell ref="AE12:AF12"/>
    <mergeCell ref="AI12:AJ12"/>
    <mergeCell ref="AG12:AH12"/>
    <mergeCell ref="U12:V12"/>
    <mergeCell ref="AA24:AB24"/>
    <mergeCell ref="AC24:AD24"/>
    <mergeCell ref="AE24:AF24"/>
    <mergeCell ref="AI24:AJ24"/>
    <mergeCell ref="AG24:AH24"/>
    <mergeCell ref="AA23:AB23"/>
    <mergeCell ref="AC23:AD23"/>
    <mergeCell ref="AE23:AF23"/>
    <mergeCell ref="AI23:AJ23"/>
    <mergeCell ref="AG23:AH23"/>
    <mergeCell ref="AA22:AB22"/>
    <mergeCell ref="AC22:AD22"/>
    <mergeCell ref="AE22:AF22"/>
    <mergeCell ref="AI22:AJ22"/>
    <mergeCell ref="AG22:AH22"/>
    <mergeCell ref="AA21:AB21"/>
    <mergeCell ref="AC21:AD21"/>
    <mergeCell ref="AE21:AF21"/>
    <mergeCell ref="AI21:AJ21"/>
    <mergeCell ref="AG21:AH21"/>
    <mergeCell ref="AA20:AB20"/>
    <mergeCell ref="AC20:AD20"/>
    <mergeCell ref="AE20:AF20"/>
    <mergeCell ref="AI20:AJ20"/>
    <mergeCell ref="AG20:AH20"/>
    <mergeCell ref="AA19:AB19"/>
    <mergeCell ref="AC19:AD19"/>
    <mergeCell ref="AE19:AF19"/>
    <mergeCell ref="AI19:AJ19"/>
    <mergeCell ref="AG19:AH19"/>
    <mergeCell ref="AA18:AB18"/>
    <mergeCell ref="AC18:AD18"/>
    <mergeCell ref="AE18:AF18"/>
    <mergeCell ref="AI18:AJ18"/>
    <mergeCell ref="AG18:AH18"/>
    <mergeCell ref="AE17:AF17"/>
    <mergeCell ref="AI17:AJ17"/>
    <mergeCell ref="AG17:AH17"/>
    <mergeCell ref="AA16:AB16"/>
    <mergeCell ref="AC16:AD16"/>
    <mergeCell ref="AE16:AF16"/>
    <mergeCell ref="AI16:AJ16"/>
    <mergeCell ref="AG16:AH16"/>
    <mergeCell ref="AA37:AB37"/>
    <mergeCell ref="AC37:AD37"/>
    <mergeCell ref="AE37:AF37"/>
    <mergeCell ref="AI37:AJ37"/>
    <mergeCell ref="AG37:AH37"/>
    <mergeCell ref="AA36:AB36"/>
    <mergeCell ref="AC36:AD36"/>
    <mergeCell ref="AE36:AF36"/>
    <mergeCell ref="AI36:AJ36"/>
    <mergeCell ref="AG36:AH36"/>
    <mergeCell ref="AE35:AF35"/>
    <mergeCell ref="AI35:AJ35"/>
    <mergeCell ref="AG35:AH35"/>
    <mergeCell ref="AC35:AD35"/>
    <mergeCell ref="AA35:AB35"/>
    <mergeCell ref="AA5:AB5"/>
    <mergeCell ref="AC5:AD5"/>
    <mergeCell ref="AE5:AF5"/>
    <mergeCell ref="AI5:AJ5"/>
    <mergeCell ref="AG5:AH5"/>
    <mergeCell ref="AA17:AB17"/>
    <mergeCell ref="AC17:AD17"/>
    <mergeCell ref="AA6:AB6"/>
    <mergeCell ref="AC6:AD6"/>
    <mergeCell ref="AE6:AF6"/>
    <mergeCell ref="O24:P24"/>
    <mergeCell ref="Q24:R24"/>
    <mergeCell ref="S24:T24"/>
    <mergeCell ref="U24:V24"/>
    <mergeCell ref="O23:P23"/>
    <mergeCell ref="Q23:R23"/>
    <mergeCell ref="S23:T23"/>
    <mergeCell ref="U23:V23"/>
    <mergeCell ref="O22:P22"/>
    <mergeCell ref="Q22:R22"/>
    <mergeCell ref="S22:T22"/>
    <mergeCell ref="U22:V22"/>
    <mergeCell ref="O21:P21"/>
    <mergeCell ref="Q21:R21"/>
    <mergeCell ref="S21:T21"/>
    <mergeCell ref="U21:V21"/>
    <mergeCell ref="S20:T20"/>
    <mergeCell ref="U20:V20"/>
    <mergeCell ref="O19:P19"/>
    <mergeCell ref="Q19:R19"/>
    <mergeCell ref="S19:T19"/>
    <mergeCell ref="U19:V19"/>
    <mergeCell ref="Q16:R16"/>
    <mergeCell ref="S16:T16"/>
    <mergeCell ref="U16:V16"/>
    <mergeCell ref="O17:P17"/>
    <mergeCell ref="Q17:R17"/>
    <mergeCell ref="S17:T17"/>
    <mergeCell ref="U17:V17"/>
    <mergeCell ref="O16:P16"/>
    <mergeCell ref="O35:P35"/>
    <mergeCell ref="Q35:R35"/>
    <mergeCell ref="S35:T35"/>
    <mergeCell ref="U35:V35"/>
    <mergeCell ref="O18:P18"/>
    <mergeCell ref="Q18:R18"/>
    <mergeCell ref="S18:T18"/>
    <mergeCell ref="U18:V18"/>
    <mergeCell ref="O20:P20"/>
    <mergeCell ref="Q20:R20"/>
    <mergeCell ref="O5:P5"/>
    <mergeCell ref="Q5:R5"/>
    <mergeCell ref="S5:T5"/>
    <mergeCell ref="U5:V5"/>
    <mergeCell ref="I5:J5"/>
    <mergeCell ref="E35:F35"/>
    <mergeCell ref="I35:J35"/>
    <mergeCell ref="G16:H16"/>
    <mergeCell ref="G17:H17"/>
    <mergeCell ref="G6:H6"/>
    <mergeCell ref="C5:D5"/>
    <mergeCell ref="C35:D35"/>
    <mergeCell ref="G35:H35"/>
    <mergeCell ref="C20:D20"/>
    <mergeCell ref="C21:D21"/>
    <mergeCell ref="C22:D22"/>
    <mergeCell ref="C23:D23"/>
    <mergeCell ref="G5:H5"/>
    <mergeCell ref="G20:H20"/>
    <mergeCell ref="G21:H21"/>
    <mergeCell ref="G9:H9"/>
    <mergeCell ref="C24:D24"/>
    <mergeCell ref="E21:F21"/>
    <mergeCell ref="E22:F22"/>
    <mergeCell ref="E24:F24"/>
    <mergeCell ref="C12:D12"/>
    <mergeCell ref="G12:H12"/>
    <mergeCell ref="C17:D17"/>
    <mergeCell ref="C18:D18"/>
    <mergeCell ref="C19:D19"/>
    <mergeCell ref="E5:F5"/>
    <mergeCell ref="E17:F17"/>
    <mergeCell ref="E18:F18"/>
    <mergeCell ref="E19:F19"/>
    <mergeCell ref="E20:F20"/>
    <mergeCell ref="E23:F23"/>
    <mergeCell ref="E12:F12"/>
    <mergeCell ref="E11:F11"/>
    <mergeCell ref="E6:F6"/>
    <mergeCell ref="E7:F7"/>
    <mergeCell ref="E37:F37"/>
    <mergeCell ref="C36:D36"/>
    <mergeCell ref="C37:D37"/>
    <mergeCell ref="I23:J23"/>
    <mergeCell ref="I24:J24"/>
    <mergeCell ref="G24:H24"/>
    <mergeCell ref="G36:H36"/>
    <mergeCell ref="G37:H37"/>
    <mergeCell ref="I37:J37"/>
    <mergeCell ref="G23:H23"/>
    <mergeCell ref="I18:J18"/>
    <mergeCell ref="I19:J19"/>
    <mergeCell ref="G18:H18"/>
    <mergeCell ref="G19:H19"/>
    <mergeCell ref="E36:F36"/>
    <mergeCell ref="C14:D14"/>
    <mergeCell ref="E14:F14"/>
    <mergeCell ref="G14:H14"/>
    <mergeCell ref="I14:J14"/>
    <mergeCell ref="C16:D16"/>
    <mergeCell ref="C6:D6"/>
    <mergeCell ref="C7:D7"/>
    <mergeCell ref="C8:D8"/>
    <mergeCell ref="C9:D9"/>
    <mergeCell ref="C10:D10"/>
    <mergeCell ref="C11:D11"/>
    <mergeCell ref="I21:J21"/>
    <mergeCell ref="I22:J22"/>
    <mergeCell ref="G22:H22"/>
    <mergeCell ref="G7:H7"/>
    <mergeCell ref="G8:H8"/>
    <mergeCell ref="C38:D38"/>
    <mergeCell ref="E38:F38"/>
    <mergeCell ref="G38:H38"/>
    <mergeCell ref="I17:J17"/>
    <mergeCell ref="G10:H10"/>
    <mergeCell ref="I10:J10"/>
    <mergeCell ref="I11:J11"/>
    <mergeCell ref="I12:J12"/>
    <mergeCell ref="E8:F8"/>
    <mergeCell ref="E9:F9"/>
    <mergeCell ref="I20:J20"/>
    <mergeCell ref="G11:H11"/>
    <mergeCell ref="E10:F10"/>
    <mergeCell ref="I16:J16"/>
    <mergeCell ref="E16:F16"/>
    <mergeCell ref="I6:J6"/>
    <mergeCell ref="I7:J7"/>
    <mergeCell ref="I8:J8"/>
    <mergeCell ref="I9:J9"/>
    <mergeCell ref="K11:L11"/>
    <mergeCell ref="I38:J38"/>
    <mergeCell ref="K37:L37"/>
    <mergeCell ref="K38:L38"/>
    <mergeCell ref="K12:L12"/>
    <mergeCell ref="K20:L20"/>
    <mergeCell ref="AE38:AF38"/>
    <mergeCell ref="Q38:R38"/>
    <mergeCell ref="S38:T38"/>
    <mergeCell ref="AA38:AB38"/>
    <mergeCell ref="AC38:AD38"/>
    <mergeCell ref="K14:L14"/>
    <mergeCell ref="K16:L16"/>
    <mergeCell ref="K17:L17"/>
    <mergeCell ref="K18:L18"/>
    <mergeCell ref="K19:L19"/>
    <mergeCell ref="AI38:AJ38"/>
    <mergeCell ref="AG38:AH38"/>
    <mergeCell ref="U38:V38"/>
    <mergeCell ref="Y38:Y39"/>
    <mergeCell ref="AA39:AB39"/>
    <mergeCell ref="AC39:AD39"/>
    <mergeCell ref="AE39:AF39"/>
    <mergeCell ref="AI39:AJ39"/>
    <mergeCell ref="AG39:AH39"/>
    <mergeCell ref="W39:X39"/>
    <mergeCell ref="U6:V6"/>
    <mergeCell ref="O7:P7"/>
    <mergeCell ref="Q7:R7"/>
    <mergeCell ref="S7:T7"/>
    <mergeCell ref="U7:V7"/>
    <mergeCell ref="O6:P6"/>
    <mergeCell ref="Q6:R6"/>
    <mergeCell ref="S6:T6"/>
    <mergeCell ref="U8:V8"/>
    <mergeCell ref="O9:P9"/>
    <mergeCell ref="Q9:R9"/>
    <mergeCell ref="S9:T9"/>
    <mergeCell ref="U9:V9"/>
    <mergeCell ref="O8:P8"/>
    <mergeCell ref="Q8:R8"/>
    <mergeCell ref="S8:T8"/>
    <mergeCell ref="S10:T10"/>
    <mergeCell ref="U10:V10"/>
    <mergeCell ref="O11:P11"/>
    <mergeCell ref="Q11:R11"/>
    <mergeCell ref="S11:T11"/>
    <mergeCell ref="U11:V11"/>
    <mergeCell ref="O10:P10"/>
    <mergeCell ref="Q10:R10"/>
    <mergeCell ref="AI6:AJ6"/>
    <mergeCell ref="AG6:AH6"/>
    <mergeCell ref="AA7:AB7"/>
    <mergeCell ref="AC7:AD7"/>
    <mergeCell ref="AE7:AF7"/>
    <mergeCell ref="AI7:AJ7"/>
    <mergeCell ref="AG7:AH7"/>
    <mergeCell ref="AA8:AB8"/>
    <mergeCell ref="AC8:AD8"/>
    <mergeCell ref="AE8:AF8"/>
    <mergeCell ref="AI8:AJ8"/>
    <mergeCell ref="AG8:AH8"/>
    <mergeCell ref="AA9:AB9"/>
    <mergeCell ref="AC9:AD9"/>
    <mergeCell ref="AE9:AF9"/>
    <mergeCell ref="AI9:AJ9"/>
    <mergeCell ref="AG9:AH9"/>
    <mergeCell ref="AA10:AB10"/>
    <mergeCell ref="AC10:AD10"/>
    <mergeCell ref="AE10:AF10"/>
    <mergeCell ref="AI10:AJ10"/>
    <mergeCell ref="AG10:AH10"/>
    <mergeCell ref="AA11:AB11"/>
    <mergeCell ref="AC11:AD11"/>
    <mergeCell ref="AE11:AF11"/>
    <mergeCell ref="AI11:AJ11"/>
    <mergeCell ref="AG11:AH11"/>
    <mergeCell ref="K5:L5"/>
    <mergeCell ref="K6:L6"/>
    <mergeCell ref="K7:L7"/>
    <mergeCell ref="K8:L8"/>
    <mergeCell ref="K9:L9"/>
    <mergeCell ref="K10:L10"/>
    <mergeCell ref="K21:L21"/>
    <mergeCell ref="K22:L22"/>
    <mergeCell ref="K23:L23"/>
    <mergeCell ref="K24:L24"/>
    <mergeCell ref="K35:L35"/>
    <mergeCell ref="K36:L36"/>
    <mergeCell ref="W5:X5"/>
    <mergeCell ref="W6:X6"/>
    <mergeCell ref="W7:X7"/>
    <mergeCell ref="W8:X8"/>
    <mergeCell ref="W9:X9"/>
    <mergeCell ref="W10:X10"/>
    <mergeCell ref="W36:X36"/>
    <mergeCell ref="W11:X11"/>
    <mergeCell ref="W12:X12"/>
    <mergeCell ref="W14:X14"/>
    <mergeCell ref="W16:X16"/>
    <mergeCell ref="W17:X17"/>
    <mergeCell ref="W15:X15"/>
    <mergeCell ref="W18:X18"/>
    <mergeCell ref="W19:X19"/>
    <mergeCell ref="W20:X20"/>
    <mergeCell ref="W21:X21"/>
    <mergeCell ref="W22:X22"/>
    <mergeCell ref="W23:X23"/>
    <mergeCell ref="W24:X24"/>
    <mergeCell ref="W35:X35"/>
    <mergeCell ref="C45:D45"/>
    <mergeCell ref="E45:F45"/>
    <mergeCell ref="G45:H45"/>
    <mergeCell ref="I45:J45"/>
    <mergeCell ref="M44:X44"/>
    <mergeCell ref="C39:D39"/>
    <mergeCell ref="E39:F39"/>
    <mergeCell ref="G39:H39"/>
    <mergeCell ref="I39:J39"/>
    <mergeCell ref="E46:F46"/>
    <mergeCell ref="G46:H46"/>
    <mergeCell ref="I46:J46"/>
    <mergeCell ref="C46:D46"/>
    <mergeCell ref="K45:L45"/>
    <mergeCell ref="AI45:AJ45"/>
    <mergeCell ref="AA45:AB45"/>
    <mergeCell ref="AC45:AD45"/>
    <mergeCell ref="AE45:AF45"/>
    <mergeCell ref="AG45:AH45"/>
    <mergeCell ref="W45:X45"/>
    <mergeCell ref="C48:D48"/>
    <mergeCell ref="E48:F48"/>
    <mergeCell ref="G48:H48"/>
    <mergeCell ref="I48:J48"/>
    <mergeCell ref="C47:D47"/>
    <mergeCell ref="E47:F47"/>
    <mergeCell ref="G47:H47"/>
    <mergeCell ref="I47:J47"/>
    <mergeCell ref="C49:D49"/>
    <mergeCell ref="E49:F49"/>
    <mergeCell ref="G49:H49"/>
    <mergeCell ref="I49:J49"/>
    <mergeCell ref="AA46:AB46"/>
    <mergeCell ref="AC46:AD46"/>
    <mergeCell ref="AA48:AB48"/>
    <mergeCell ref="K49:L49"/>
    <mergeCell ref="K48:L48"/>
    <mergeCell ref="K47:L47"/>
    <mergeCell ref="K46:L46"/>
    <mergeCell ref="AA47:AB47"/>
    <mergeCell ref="AA49:AB49"/>
    <mergeCell ref="W48:X48"/>
    <mergeCell ref="O47:P47"/>
    <mergeCell ref="Q47:R47"/>
    <mergeCell ref="W47:X47"/>
    <mergeCell ref="S48:T48"/>
    <mergeCell ref="U48:V48"/>
    <mergeCell ref="O46:P46"/>
    <mergeCell ref="AE46:AF46"/>
    <mergeCell ref="AG46:AH46"/>
    <mergeCell ref="AI46:AJ46"/>
    <mergeCell ref="AC47:AD47"/>
    <mergeCell ref="AE47:AF47"/>
    <mergeCell ref="AG47:AH47"/>
    <mergeCell ref="AI47:AJ47"/>
    <mergeCell ref="C51:D51"/>
    <mergeCell ref="E51:F51"/>
    <mergeCell ref="G51:H51"/>
    <mergeCell ref="I51:J51"/>
    <mergeCell ref="C50:D50"/>
    <mergeCell ref="E50:F50"/>
    <mergeCell ref="G50:H50"/>
    <mergeCell ref="I50:J50"/>
    <mergeCell ref="O51:P51"/>
    <mergeCell ref="AG49:AH49"/>
    <mergeCell ref="AI49:AJ49"/>
    <mergeCell ref="AI50:AJ50"/>
    <mergeCell ref="AE48:AF48"/>
    <mergeCell ref="AG48:AH48"/>
    <mergeCell ref="AI48:AJ48"/>
    <mergeCell ref="AC48:AD48"/>
    <mergeCell ref="AC49:AD49"/>
    <mergeCell ref="W50:X50"/>
    <mergeCell ref="AE49:AF49"/>
    <mergeCell ref="K50:L50"/>
    <mergeCell ref="W49:X49"/>
    <mergeCell ref="O50:P50"/>
    <mergeCell ref="Q50:R50"/>
    <mergeCell ref="S50:T50"/>
    <mergeCell ref="U50:V50"/>
    <mergeCell ref="O49:P49"/>
    <mergeCell ref="Q49:R49"/>
    <mergeCell ref="S49:T49"/>
    <mergeCell ref="C52:D52"/>
    <mergeCell ref="E52:F52"/>
    <mergeCell ref="G52:H52"/>
    <mergeCell ref="I52:J52"/>
    <mergeCell ref="AG51:AH51"/>
    <mergeCell ref="AI51:AJ51"/>
    <mergeCell ref="Q51:R51"/>
    <mergeCell ref="S51:T51"/>
    <mergeCell ref="U51:V51"/>
    <mergeCell ref="M46:M51"/>
    <mergeCell ref="E56:F56"/>
    <mergeCell ref="K55:L55"/>
    <mergeCell ref="AI52:AJ52"/>
    <mergeCell ref="AA51:AB51"/>
    <mergeCell ref="AC51:AD51"/>
    <mergeCell ref="AE51:AF51"/>
    <mergeCell ref="K52:L52"/>
    <mergeCell ref="K51:L51"/>
    <mergeCell ref="AC55:AD55"/>
    <mergeCell ref="AI55:AJ55"/>
    <mergeCell ref="E55:F55"/>
    <mergeCell ref="K58:L58"/>
    <mergeCell ref="K57:L57"/>
    <mergeCell ref="K56:L56"/>
    <mergeCell ref="AA56:AB56"/>
    <mergeCell ref="C57:D57"/>
    <mergeCell ref="E57:F57"/>
    <mergeCell ref="G57:H57"/>
    <mergeCell ref="I57:J57"/>
    <mergeCell ref="C56:D56"/>
    <mergeCell ref="AI57:AJ57"/>
    <mergeCell ref="AA57:AB57"/>
    <mergeCell ref="G59:H59"/>
    <mergeCell ref="I59:J59"/>
    <mergeCell ref="C55:D55"/>
    <mergeCell ref="C58:D58"/>
    <mergeCell ref="E58:F58"/>
    <mergeCell ref="G58:H58"/>
    <mergeCell ref="I58:J58"/>
    <mergeCell ref="G56:H56"/>
    <mergeCell ref="C59:D59"/>
    <mergeCell ref="E59:F59"/>
    <mergeCell ref="AC56:AD56"/>
    <mergeCell ref="AE56:AF56"/>
    <mergeCell ref="AG56:AH56"/>
    <mergeCell ref="AI56:AJ56"/>
    <mergeCell ref="AA58:AB58"/>
    <mergeCell ref="AC58:AD58"/>
    <mergeCell ref="AE57:AF57"/>
    <mergeCell ref="AG57:AH57"/>
    <mergeCell ref="G61:H61"/>
    <mergeCell ref="I61:J61"/>
    <mergeCell ref="AE55:AF55"/>
    <mergeCell ref="AG55:AH55"/>
    <mergeCell ref="O56:P56"/>
    <mergeCell ref="Q56:R56"/>
    <mergeCell ref="I56:J56"/>
    <mergeCell ref="AA55:AB55"/>
    <mergeCell ref="G55:H55"/>
    <mergeCell ref="I55:J55"/>
    <mergeCell ref="AC57:AD57"/>
    <mergeCell ref="AE58:AF58"/>
    <mergeCell ref="AG58:AH58"/>
    <mergeCell ref="AI58:AJ58"/>
    <mergeCell ref="C62:D62"/>
    <mergeCell ref="E62:F62"/>
    <mergeCell ref="G62:H62"/>
    <mergeCell ref="I62:J62"/>
    <mergeCell ref="AA60:AB60"/>
    <mergeCell ref="AE59:AF59"/>
    <mergeCell ref="C60:D60"/>
    <mergeCell ref="E60:F60"/>
    <mergeCell ref="G60:H60"/>
    <mergeCell ref="I60:J60"/>
    <mergeCell ref="C63:D63"/>
    <mergeCell ref="E63:F63"/>
    <mergeCell ref="G63:H63"/>
    <mergeCell ref="I63:J63"/>
    <mergeCell ref="C61:D61"/>
    <mergeCell ref="E61:F61"/>
    <mergeCell ref="C74:D74"/>
    <mergeCell ref="E74:F74"/>
    <mergeCell ref="G74:H74"/>
    <mergeCell ref="C64:D64"/>
    <mergeCell ref="E64:F64"/>
    <mergeCell ref="G64:H64"/>
    <mergeCell ref="C73:D73"/>
    <mergeCell ref="C71:D71"/>
    <mergeCell ref="C72:D72"/>
    <mergeCell ref="C65:D65"/>
    <mergeCell ref="AI59:AJ59"/>
    <mergeCell ref="AA59:AB59"/>
    <mergeCell ref="AC59:AD59"/>
    <mergeCell ref="AC60:AD60"/>
    <mergeCell ref="AE60:AF60"/>
    <mergeCell ref="AG60:AH60"/>
    <mergeCell ref="AI60:AJ60"/>
    <mergeCell ref="AG59:AH59"/>
    <mergeCell ref="I64:J64"/>
    <mergeCell ref="AI61:AJ61"/>
    <mergeCell ref="AC61:AD61"/>
    <mergeCell ref="AI62:AJ62"/>
    <mergeCell ref="AI63:AJ63"/>
    <mergeCell ref="AA62:AB62"/>
    <mergeCell ref="AC62:AD62"/>
    <mergeCell ref="AE62:AF62"/>
    <mergeCell ref="AG62:AH62"/>
    <mergeCell ref="AA63:AB63"/>
    <mergeCell ref="AI65:AJ65"/>
    <mergeCell ref="G75:H75"/>
    <mergeCell ref="I75:J75"/>
    <mergeCell ref="AE61:AF61"/>
    <mergeCell ref="AG61:AH61"/>
    <mergeCell ref="K74:L74"/>
    <mergeCell ref="AA61:AB61"/>
    <mergeCell ref="K64:L64"/>
    <mergeCell ref="K63:L63"/>
    <mergeCell ref="K62:L62"/>
    <mergeCell ref="I78:J78"/>
    <mergeCell ref="K78:L78"/>
    <mergeCell ref="K75:L75"/>
    <mergeCell ref="K65:L65"/>
    <mergeCell ref="K66:L66"/>
    <mergeCell ref="K67:L67"/>
    <mergeCell ref="K68:L68"/>
    <mergeCell ref="K73:L73"/>
    <mergeCell ref="K69:L69"/>
    <mergeCell ref="I74:J74"/>
    <mergeCell ref="I76:J76"/>
    <mergeCell ref="K76:L76"/>
    <mergeCell ref="U76:V76"/>
    <mergeCell ref="Q75:R75"/>
    <mergeCell ref="S75:T75"/>
    <mergeCell ref="U75:V75"/>
    <mergeCell ref="O76:P76"/>
    <mergeCell ref="Q76:R76"/>
    <mergeCell ref="G76:H76"/>
    <mergeCell ref="C75:D75"/>
    <mergeCell ref="E75:F75"/>
    <mergeCell ref="C78:D78"/>
    <mergeCell ref="E78:F78"/>
    <mergeCell ref="G78:H78"/>
    <mergeCell ref="C77:D77"/>
    <mergeCell ref="E77:F77"/>
    <mergeCell ref="C76:D76"/>
    <mergeCell ref="E76:F76"/>
    <mergeCell ref="I71:J71"/>
    <mergeCell ref="I72:J72"/>
    <mergeCell ref="E73:F73"/>
    <mergeCell ref="G73:H73"/>
    <mergeCell ref="I73:J73"/>
    <mergeCell ref="G72:H72"/>
    <mergeCell ref="C66:D66"/>
    <mergeCell ref="C67:D67"/>
    <mergeCell ref="C68:D68"/>
    <mergeCell ref="C69:D69"/>
    <mergeCell ref="I65:J65"/>
    <mergeCell ref="I66:J66"/>
    <mergeCell ref="I67:J67"/>
    <mergeCell ref="E66:F66"/>
    <mergeCell ref="E67:F67"/>
    <mergeCell ref="E65:F65"/>
    <mergeCell ref="G66:H66"/>
    <mergeCell ref="G65:H65"/>
    <mergeCell ref="G67:H67"/>
    <mergeCell ref="E68:F68"/>
    <mergeCell ref="E69:F69"/>
    <mergeCell ref="G69:H69"/>
    <mergeCell ref="E70:F70"/>
    <mergeCell ref="E72:F72"/>
    <mergeCell ref="E71:F71"/>
    <mergeCell ref="G68:H68"/>
    <mergeCell ref="C70:D70"/>
    <mergeCell ref="K71:L71"/>
    <mergeCell ref="K72:L72"/>
    <mergeCell ref="I68:J68"/>
    <mergeCell ref="I69:J69"/>
    <mergeCell ref="I70:J70"/>
    <mergeCell ref="G70:H70"/>
    <mergeCell ref="G71:H71"/>
    <mergeCell ref="AA50:AB50"/>
    <mergeCell ref="AC50:AD50"/>
    <mergeCell ref="AE50:AF50"/>
    <mergeCell ref="AG50:AH50"/>
    <mergeCell ref="AA52:AB52"/>
    <mergeCell ref="AC52:AD52"/>
    <mergeCell ref="AE52:AF52"/>
    <mergeCell ref="AG52:AH52"/>
    <mergeCell ref="AC63:AD63"/>
    <mergeCell ref="AE63:AF63"/>
    <mergeCell ref="AG63:AH63"/>
    <mergeCell ref="AA65:AB65"/>
    <mergeCell ref="AC65:AD65"/>
    <mergeCell ref="AE65:AF65"/>
    <mergeCell ref="AG65:AH65"/>
    <mergeCell ref="AI66:AJ66"/>
    <mergeCell ref="AA66:AB66"/>
    <mergeCell ref="AC66:AD66"/>
    <mergeCell ref="AE66:AF66"/>
    <mergeCell ref="AG66:AH66"/>
    <mergeCell ref="AA64:AB64"/>
    <mergeCell ref="AC64:AD64"/>
    <mergeCell ref="AE64:AF64"/>
    <mergeCell ref="AG64:AH64"/>
    <mergeCell ref="AI64:AJ64"/>
    <mergeCell ref="AA67:AB67"/>
    <mergeCell ref="AA68:AB68"/>
    <mergeCell ref="AA69:AB69"/>
    <mergeCell ref="AG67:AH67"/>
    <mergeCell ref="AG68:AH68"/>
    <mergeCell ref="AG69:AH69"/>
    <mergeCell ref="AC67:AD67"/>
    <mergeCell ref="AC68:AD68"/>
    <mergeCell ref="AC69:AD69"/>
    <mergeCell ref="AE67:AF67"/>
    <mergeCell ref="AA70:AB70"/>
    <mergeCell ref="AA71:AB71"/>
    <mergeCell ref="AA72:AB72"/>
    <mergeCell ref="AA73:AB73"/>
    <mergeCell ref="AA74:AB74"/>
    <mergeCell ref="AC74:AD74"/>
    <mergeCell ref="AE74:AF74"/>
    <mergeCell ref="AG74:AH74"/>
    <mergeCell ref="AI67:AJ67"/>
    <mergeCell ref="AI68:AJ68"/>
    <mergeCell ref="AI69:AJ69"/>
    <mergeCell ref="AI71:AJ71"/>
    <mergeCell ref="AI70:AJ70"/>
    <mergeCell ref="AI74:AJ74"/>
    <mergeCell ref="AI72:AJ72"/>
    <mergeCell ref="AI73:AJ73"/>
    <mergeCell ref="AG72:AH72"/>
    <mergeCell ref="AG70:AH70"/>
    <mergeCell ref="AG73:AH73"/>
    <mergeCell ref="AC70:AD70"/>
    <mergeCell ref="AC71:AD71"/>
    <mergeCell ref="AC72:AD72"/>
    <mergeCell ref="AC73:AD73"/>
    <mergeCell ref="AG71:AH71"/>
    <mergeCell ref="AE68:AF68"/>
    <mergeCell ref="AE72:AF72"/>
    <mergeCell ref="AE73:AF73"/>
    <mergeCell ref="AE71:AF71"/>
    <mergeCell ref="AE70:AF70"/>
    <mergeCell ref="AE69:AF69"/>
    <mergeCell ref="AC76:AD76"/>
    <mergeCell ref="AA75:AB75"/>
    <mergeCell ref="AC75:AD75"/>
    <mergeCell ref="AG75:AH75"/>
    <mergeCell ref="AE75:AF75"/>
    <mergeCell ref="AE85:AF85"/>
    <mergeCell ref="AG85:AH85"/>
    <mergeCell ref="AA77:AB77"/>
    <mergeCell ref="AC77:AD77"/>
    <mergeCell ref="AE77:AF77"/>
    <mergeCell ref="M82:X83"/>
    <mergeCell ref="M84:X84"/>
    <mergeCell ref="U85:V85"/>
    <mergeCell ref="W85:X85"/>
    <mergeCell ref="AA85:AB85"/>
    <mergeCell ref="AC85:AD85"/>
    <mergeCell ref="Y82:AJ83"/>
    <mergeCell ref="AI85:AJ85"/>
    <mergeCell ref="Q85:R85"/>
    <mergeCell ref="S85:T85"/>
    <mergeCell ref="Y44:AJ44"/>
    <mergeCell ref="AI79:AJ79"/>
    <mergeCell ref="AA78:AB78"/>
    <mergeCell ref="AA79:AB79"/>
    <mergeCell ref="AC78:AD78"/>
    <mergeCell ref="AE79:AF79"/>
    <mergeCell ref="AG79:AH79"/>
    <mergeCell ref="AI77:AJ77"/>
    <mergeCell ref="AI75:AJ75"/>
    <mergeCell ref="AG77:AH77"/>
    <mergeCell ref="Y2:AJ3"/>
    <mergeCell ref="Y4:AJ4"/>
    <mergeCell ref="A94:A103"/>
    <mergeCell ref="M94:M103"/>
    <mergeCell ref="A2:L3"/>
    <mergeCell ref="A4:L4"/>
    <mergeCell ref="A16:A24"/>
    <mergeCell ref="M2:X3"/>
    <mergeCell ref="M4:X4"/>
    <mergeCell ref="Y42:AJ43"/>
    <mergeCell ref="A92:A93"/>
    <mergeCell ref="M92:M93"/>
    <mergeCell ref="A104:A112"/>
    <mergeCell ref="A44:L44"/>
    <mergeCell ref="K100:L100"/>
    <mergeCell ref="K101:L101"/>
    <mergeCell ref="E101:F101"/>
    <mergeCell ref="E102:F102"/>
    <mergeCell ref="G94:H94"/>
    <mergeCell ref="G95:H95"/>
    <mergeCell ref="K70:L70"/>
    <mergeCell ref="O75:P75"/>
    <mergeCell ref="W75:X75"/>
    <mergeCell ref="S76:T76"/>
    <mergeCell ref="K61:L61"/>
    <mergeCell ref="K60:L60"/>
    <mergeCell ref="O61:P61"/>
    <mergeCell ref="Q61:R61"/>
    <mergeCell ref="S61:T61"/>
    <mergeCell ref="U61:V61"/>
    <mergeCell ref="K59:L59"/>
    <mergeCell ref="A113:A115"/>
    <mergeCell ref="I100:J100"/>
    <mergeCell ref="I101:J101"/>
    <mergeCell ref="I96:J96"/>
    <mergeCell ref="I97:J97"/>
    <mergeCell ref="I98:J98"/>
    <mergeCell ref="I99:J99"/>
    <mergeCell ref="G101:H101"/>
    <mergeCell ref="C97:D97"/>
    <mergeCell ref="AI107:AJ107"/>
    <mergeCell ref="AI112:AJ112"/>
    <mergeCell ref="AI108:AJ108"/>
    <mergeCell ref="AI109:AJ109"/>
    <mergeCell ref="AI110:AJ110"/>
    <mergeCell ref="AI111:AJ111"/>
    <mergeCell ref="AE107:AF107"/>
    <mergeCell ref="AE108:AF108"/>
    <mergeCell ref="AC108:AD108"/>
    <mergeCell ref="AG113:AH113"/>
    <mergeCell ref="AC109:AD109"/>
    <mergeCell ref="AC110:AD110"/>
    <mergeCell ref="AC111:AD111"/>
    <mergeCell ref="AC113:AD113"/>
    <mergeCell ref="AC112:AD112"/>
    <mergeCell ref="AE112:AF112"/>
    <mergeCell ref="AE109:AF109"/>
    <mergeCell ref="AE110:AF110"/>
    <mergeCell ref="AE111:AF111"/>
    <mergeCell ref="AI113:AJ113"/>
    <mergeCell ref="AI114:AJ114"/>
    <mergeCell ref="AE113:AF113"/>
    <mergeCell ref="AI116:AJ116"/>
    <mergeCell ref="AA116:AB116"/>
    <mergeCell ref="AC116:AD116"/>
    <mergeCell ref="AE116:AF116"/>
    <mergeCell ref="AG116:AH116"/>
    <mergeCell ref="AC114:AD114"/>
    <mergeCell ref="AE114:AF114"/>
    <mergeCell ref="AG114:AH114"/>
    <mergeCell ref="AC118:AD118"/>
    <mergeCell ref="A124:L125"/>
    <mergeCell ref="M124:X125"/>
    <mergeCell ref="Y124:AJ125"/>
    <mergeCell ref="AA118:AB118"/>
    <mergeCell ref="Y117:Y119"/>
    <mergeCell ref="AA119:AB119"/>
    <mergeCell ref="AA117:AB117"/>
    <mergeCell ref="A116:A117"/>
    <mergeCell ref="O116:P116"/>
    <mergeCell ref="A126:L126"/>
    <mergeCell ref="M126:X126"/>
    <mergeCell ref="Y126:AJ126"/>
    <mergeCell ref="C127:D127"/>
    <mergeCell ref="E127:F127"/>
    <mergeCell ref="G127:H127"/>
    <mergeCell ref="I127:J127"/>
    <mergeCell ref="K127:L127"/>
    <mergeCell ref="O127:P127"/>
    <mergeCell ref="Q127:R127"/>
    <mergeCell ref="S127:T127"/>
    <mergeCell ref="U127:V127"/>
    <mergeCell ref="W127:X127"/>
    <mergeCell ref="AA127:AB127"/>
    <mergeCell ref="AC127:AD127"/>
    <mergeCell ref="AE127:AF127"/>
    <mergeCell ref="AG127:AH127"/>
    <mergeCell ref="AI127:AJ127"/>
    <mergeCell ref="A128:A133"/>
    <mergeCell ref="C128:D128"/>
    <mergeCell ref="E128:F128"/>
    <mergeCell ref="G128:H128"/>
    <mergeCell ref="C133:D133"/>
    <mergeCell ref="E133:F133"/>
    <mergeCell ref="G133:H133"/>
    <mergeCell ref="C132:D132"/>
    <mergeCell ref="E132:F132"/>
    <mergeCell ref="G132:H132"/>
    <mergeCell ref="I128:J128"/>
    <mergeCell ref="K128:L128"/>
    <mergeCell ref="M128:M133"/>
    <mergeCell ref="O128:P128"/>
    <mergeCell ref="I133:J133"/>
    <mergeCell ref="I132:J132"/>
    <mergeCell ref="Q128:R128"/>
    <mergeCell ref="S128:T128"/>
    <mergeCell ref="U128:V128"/>
    <mergeCell ref="W128:X128"/>
    <mergeCell ref="AE128:AF128"/>
    <mergeCell ref="AE129:AF129"/>
    <mergeCell ref="Q129:R129"/>
    <mergeCell ref="S129:T129"/>
    <mergeCell ref="U129:V129"/>
    <mergeCell ref="W129:X129"/>
    <mergeCell ref="AE130:AF130"/>
    <mergeCell ref="AE131:AF131"/>
    <mergeCell ref="AG128:AH128"/>
    <mergeCell ref="AI128:AJ128"/>
    <mergeCell ref="C129:D129"/>
    <mergeCell ref="E129:F129"/>
    <mergeCell ref="G129:H129"/>
    <mergeCell ref="I129:J129"/>
    <mergeCell ref="K129:L129"/>
    <mergeCell ref="O129:P129"/>
    <mergeCell ref="AA129:AB129"/>
    <mergeCell ref="AC129:AD129"/>
    <mergeCell ref="Y128:Y133"/>
    <mergeCell ref="AA128:AB128"/>
    <mergeCell ref="AC128:AD128"/>
    <mergeCell ref="U130:V130"/>
    <mergeCell ref="W130:X130"/>
    <mergeCell ref="AA130:AB130"/>
    <mergeCell ref="W131:X131"/>
    <mergeCell ref="AA131:AB131"/>
    <mergeCell ref="AG129:AH129"/>
    <mergeCell ref="AI129:AJ129"/>
    <mergeCell ref="C130:D130"/>
    <mergeCell ref="E130:F130"/>
    <mergeCell ref="G130:H130"/>
    <mergeCell ref="I130:J130"/>
    <mergeCell ref="K130:L130"/>
    <mergeCell ref="O130:P130"/>
    <mergeCell ref="Q130:R130"/>
    <mergeCell ref="S130:T130"/>
    <mergeCell ref="AG130:AH130"/>
    <mergeCell ref="AI130:AJ130"/>
    <mergeCell ref="C131:D131"/>
    <mergeCell ref="E131:F131"/>
    <mergeCell ref="G131:H131"/>
    <mergeCell ref="I131:J131"/>
    <mergeCell ref="K131:L131"/>
    <mergeCell ref="O131:P131"/>
    <mergeCell ref="Q131:R131"/>
    <mergeCell ref="U131:V131"/>
    <mergeCell ref="AC130:AD130"/>
    <mergeCell ref="K132:L132"/>
    <mergeCell ref="O132:P132"/>
    <mergeCell ref="Q132:R132"/>
    <mergeCell ref="S131:T131"/>
    <mergeCell ref="AA132:AB132"/>
    <mergeCell ref="AC131:AD131"/>
    <mergeCell ref="U132:V132"/>
    <mergeCell ref="W132:X132"/>
    <mergeCell ref="AG131:AH131"/>
    <mergeCell ref="AI131:AJ131"/>
    <mergeCell ref="AC132:AD132"/>
    <mergeCell ref="K133:L133"/>
    <mergeCell ref="O133:P133"/>
    <mergeCell ref="Q133:R133"/>
    <mergeCell ref="S133:T133"/>
    <mergeCell ref="AA133:AB133"/>
    <mergeCell ref="AC133:AD133"/>
    <mergeCell ref="S132:T132"/>
    <mergeCell ref="AG132:AH132"/>
    <mergeCell ref="AI132:AJ132"/>
    <mergeCell ref="AE132:AF132"/>
    <mergeCell ref="AG133:AH133"/>
    <mergeCell ref="AI133:AJ133"/>
    <mergeCell ref="C134:D134"/>
    <mergeCell ref="E134:F134"/>
    <mergeCell ref="G134:H134"/>
    <mergeCell ref="I134:J134"/>
    <mergeCell ref="K134:L134"/>
    <mergeCell ref="U133:V133"/>
    <mergeCell ref="W133:X133"/>
    <mergeCell ref="S134:T134"/>
    <mergeCell ref="W134:X134"/>
    <mergeCell ref="AE133:AF133"/>
    <mergeCell ref="Y134:Y136"/>
    <mergeCell ref="W136:X136"/>
    <mergeCell ref="S135:T135"/>
    <mergeCell ref="U134:V134"/>
    <mergeCell ref="AA134:AB134"/>
    <mergeCell ref="AE135:AF135"/>
    <mergeCell ref="AA136:AB136"/>
    <mergeCell ref="AC136:AD136"/>
    <mergeCell ref="AE136:AF136"/>
    <mergeCell ref="Q136:R136"/>
    <mergeCell ref="S136:T136"/>
    <mergeCell ref="U136:V136"/>
    <mergeCell ref="I135:J135"/>
    <mergeCell ref="AG134:AH134"/>
    <mergeCell ref="AI134:AJ134"/>
    <mergeCell ref="AG135:AH135"/>
    <mergeCell ref="AI135:AJ135"/>
    <mergeCell ref="U135:V135"/>
    <mergeCell ref="W135:X135"/>
    <mergeCell ref="O134:P134"/>
    <mergeCell ref="Q134:R134"/>
    <mergeCell ref="AE134:AF134"/>
    <mergeCell ref="K136:L136"/>
    <mergeCell ref="C136:D136"/>
    <mergeCell ref="E136:F136"/>
    <mergeCell ref="G136:H136"/>
    <mergeCell ref="I136:J136"/>
    <mergeCell ref="O136:P136"/>
    <mergeCell ref="M134:M136"/>
    <mergeCell ref="C135:D135"/>
    <mergeCell ref="E135:F135"/>
    <mergeCell ref="G135:H135"/>
    <mergeCell ref="O135:P135"/>
    <mergeCell ref="Q135:R135"/>
    <mergeCell ref="AG136:AH136"/>
    <mergeCell ref="AI136:AJ136"/>
    <mergeCell ref="C137:D137"/>
    <mergeCell ref="E137:F137"/>
    <mergeCell ref="G137:H137"/>
    <mergeCell ref="I137:J137"/>
    <mergeCell ref="K137:L137"/>
    <mergeCell ref="O137:P137"/>
    <mergeCell ref="AC137:AD137"/>
    <mergeCell ref="AE137:AF137"/>
    <mergeCell ref="AG137:AH137"/>
    <mergeCell ref="AI137:AJ137"/>
    <mergeCell ref="Q137:R137"/>
    <mergeCell ref="S137:T137"/>
    <mergeCell ref="U137:V137"/>
    <mergeCell ref="W137:X137"/>
    <mergeCell ref="Y137:Y146"/>
    <mergeCell ref="AA137:AB137"/>
    <mergeCell ref="C138:D138"/>
    <mergeCell ref="E138:F138"/>
    <mergeCell ref="G138:H138"/>
    <mergeCell ref="I138:J138"/>
    <mergeCell ref="K138:L138"/>
    <mergeCell ref="O138:P138"/>
    <mergeCell ref="Q138:R138"/>
    <mergeCell ref="S138:T138"/>
    <mergeCell ref="AC138:AD138"/>
    <mergeCell ref="AE138:AF138"/>
    <mergeCell ref="AG138:AH138"/>
    <mergeCell ref="AI138:AJ138"/>
    <mergeCell ref="U138:V138"/>
    <mergeCell ref="W138:X138"/>
    <mergeCell ref="AA138:AB138"/>
    <mergeCell ref="C139:D139"/>
    <mergeCell ref="E139:F139"/>
    <mergeCell ref="G139:H139"/>
    <mergeCell ref="I139:J139"/>
    <mergeCell ref="K139:L139"/>
    <mergeCell ref="O139:P139"/>
    <mergeCell ref="Q139:R139"/>
    <mergeCell ref="S139:T139"/>
    <mergeCell ref="AC139:AD139"/>
    <mergeCell ref="AE139:AF139"/>
    <mergeCell ref="AG139:AH139"/>
    <mergeCell ref="AI139:AJ139"/>
    <mergeCell ref="W139:X139"/>
    <mergeCell ref="AA139:AB139"/>
    <mergeCell ref="U139:V139"/>
    <mergeCell ref="C140:D140"/>
    <mergeCell ref="E140:F140"/>
    <mergeCell ref="G140:H140"/>
    <mergeCell ref="I140:J140"/>
    <mergeCell ref="K140:L140"/>
    <mergeCell ref="O140:P140"/>
    <mergeCell ref="Q140:R140"/>
    <mergeCell ref="S140:T140"/>
    <mergeCell ref="U140:V140"/>
    <mergeCell ref="W140:X140"/>
    <mergeCell ref="AA140:AB140"/>
    <mergeCell ref="AC140:AD140"/>
    <mergeCell ref="AE140:AF140"/>
    <mergeCell ref="AG140:AH140"/>
    <mergeCell ref="AI140:AJ140"/>
    <mergeCell ref="C141:D141"/>
    <mergeCell ref="E141:F141"/>
    <mergeCell ref="G141:H141"/>
    <mergeCell ref="I141:J141"/>
    <mergeCell ref="K141:L141"/>
    <mergeCell ref="O141:P141"/>
    <mergeCell ref="Q141:R141"/>
    <mergeCell ref="S141:T141"/>
    <mergeCell ref="U141:V141"/>
    <mergeCell ref="W141:X141"/>
    <mergeCell ref="AA141:AB141"/>
    <mergeCell ref="AC141:AD141"/>
    <mergeCell ref="AE141:AF141"/>
    <mergeCell ref="AG141:AH141"/>
    <mergeCell ref="AI141:AJ141"/>
    <mergeCell ref="C142:D142"/>
    <mergeCell ref="E142:F142"/>
    <mergeCell ref="G142:H142"/>
    <mergeCell ref="I142:J142"/>
    <mergeCell ref="K142:L142"/>
    <mergeCell ref="O142:P142"/>
    <mergeCell ref="Q142:R142"/>
    <mergeCell ref="S142:T142"/>
    <mergeCell ref="U142:V142"/>
    <mergeCell ref="W142:X142"/>
    <mergeCell ref="AA142:AB142"/>
    <mergeCell ref="AC142:AD142"/>
    <mergeCell ref="AE142:AF142"/>
    <mergeCell ref="AG142:AH142"/>
    <mergeCell ref="AI142:AJ142"/>
    <mergeCell ref="C143:D143"/>
    <mergeCell ref="E143:F143"/>
    <mergeCell ref="G143:H143"/>
    <mergeCell ref="I143:J143"/>
    <mergeCell ref="K143:L143"/>
    <mergeCell ref="O143:P143"/>
    <mergeCell ref="Q143:R143"/>
    <mergeCell ref="S143:T143"/>
    <mergeCell ref="U143:V143"/>
    <mergeCell ref="W143:X143"/>
    <mergeCell ref="AA143:AB143"/>
    <mergeCell ref="AC143:AD143"/>
    <mergeCell ref="AE143:AF143"/>
    <mergeCell ref="AG143:AH143"/>
    <mergeCell ref="AI143:AJ143"/>
    <mergeCell ref="AA144:AB144"/>
    <mergeCell ref="AC144:AD144"/>
    <mergeCell ref="C144:D144"/>
    <mergeCell ref="E144:F144"/>
    <mergeCell ref="G144:H144"/>
    <mergeCell ref="I144:J144"/>
    <mergeCell ref="K144:L144"/>
    <mergeCell ref="O144:P144"/>
    <mergeCell ref="O145:P145"/>
    <mergeCell ref="Q145:R145"/>
    <mergeCell ref="Q144:R144"/>
    <mergeCell ref="S144:T144"/>
    <mergeCell ref="U144:V144"/>
    <mergeCell ref="W144:X144"/>
    <mergeCell ref="AC145:AD145"/>
    <mergeCell ref="AE145:AF145"/>
    <mergeCell ref="AE144:AF144"/>
    <mergeCell ref="AG144:AH144"/>
    <mergeCell ref="AI144:AJ144"/>
    <mergeCell ref="C145:D145"/>
    <mergeCell ref="E145:F145"/>
    <mergeCell ref="G145:H145"/>
    <mergeCell ref="I145:J145"/>
    <mergeCell ref="K145:L145"/>
    <mergeCell ref="I146:J146"/>
    <mergeCell ref="K146:L146"/>
    <mergeCell ref="O146:P146"/>
    <mergeCell ref="C146:D146"/>
    <mergeCell ref="E146:F146"/>
    <mergeCell ref="G146:H146"/>
    <mergeCell ref="S146:T146"/>
    <mergeCell ref="U146:V146"/>
    <mergeCell ref="W146:X146"/>
    <mergeCell ref="W147:X147"/>
    <mergeCell ref="AG145:AH145"/>
    <mergeCell ref="AI145:AJ145"/>
    <mergeCell ref="S145:T145"/>
    <mergeCell ref="U145:V145"/>
    <mergeCell ref="W145:X145"/>
    <mergeCell ref="AA145:AB145"/>
    <mergeCell ref="AI146:AJ146"/>
    <mergeCell ref="AC146:AD146"/>
    <mergeCell ref="AE146:AF146"/>
    <mergeCell ref="AG146:AH146"/>
    <mergeCell ref="M137:M146"/>
    <mergeCell ref="O147:P147"/>
    <mergeCell ref="Q147:R147"/>
    <mergeCell ref="S147:T147"/>
    <mergeCell ref="AA146:AB146"/>
    <mergeCell ref="Q146:R146"/>
    <mergeCell ref="C147:D147"/>
    <mergeCell ref="E147:F147"/>
    <mergeCell ref="G147:H147"/>
    <mergeCell ref="K147:L147"/>
    <mergeCell ref="I147:J147"/>
    <mergeCell ref="I148:J148"/>
    <mergeCell ref="C148:D148"/>
    <mergeCell ref="E148:F148"/>
    <mergeCell ref="G148:H148"/>
    <mergeCell ref="K148:L148"/>
    <mergeCell ref="AI148:AJ148"/>
    <mergeCell ref="AG147:AH147"/>
    <mergeCell ref="AA148:AB148"/>
    <mergeCell ref="AC148:AD148"/>
    <mergeCell ref="AE147:AF147"/>
    <mergeCell ref="AI147:AJ147"/>
    <mergeCell ref="AA147:AB147"/>
    <mergeCell ref="AC147:AD147"/>
    <mergeCell ref="AG148:AH148"/>
    <mergeCell ref="C149:D149"/>
    <mergeCell ref="E149:F149"/>
    <mergeCell ref="G149:H149"/>
    <mergeCell ref="K149:L149"/>
    <mergeCell ref="I149:J149"/>
    <mergeCell ref="O150:P150"/>
    <mergeCell ref="C150:D150"/>
    <mergeCell ref="E150:F150"/>
    <mergeCell ref="G150:H150"/>
    <mergeCell ref="W148:X148"/>
    <mergeCell ref="O148:P148"/>
    <mergeCell ref="Q148:R148"/>
    <mergeCell ref="S148:T148"/>
    <mergeCell ref="W149:X149"/>
    <mergeCell ref="O149:P149"/>
    <mergeCell ref="Q149:R149"/>
    <mergeCell ref="S149:T149"/>
    <mergeCell ref="U149:V149"/>
    <mergeCell ref="AE149:AF149"/>
    <mergeCell ref="AI149:AJ149"/>
    <mergeCell ref="AA149:AB149"/>
    <mergeCell ref="AC149:AD149"/>
    <mergeCell ref="AE150:AF150"/>
    <mergeCell ref="AI150:AJ150"/>
    <mergeCell ref="AG149:AH149"/>
    <mergeCell ref="C151:D151"/>
    <mergeCell ref="E151:F151"/>
    <mergeCell ref="G151:H151"/>
    <mergeCell ref="AC150:AD150"/>
    <mergeCell ref="K151:L151"/>
    <mergeCell ref="K150:L150"/>
    <mergeCell ref="W151:X151"/>
    <mergeCell ref="W150:X150"/>
    <mergeCell ref="Q150:R150"/>
    <mergeCell ref="S150:T150"/>
    <mergeCell ref="AI151:AJ151"/>
    <mergeCell ref="AA151:AB151"/>
    <mergeCell ref="Y147:Y155"/>
    <mergeCell ref="AA155:AB155"/>
    <mergeCell ref="AC155:AD155"/>
    <mergeCell ref="AC153:AD153"/>
    <mergeCell ref="AI152:AJ152"/>
    <mergeCell ref="AA150:AB150"/>
    <mergeCell ref="AE148:AF148"/>
    <mergeCell ref="AC151:AD151"/>
    <mergeCell ref="W152:X152"/>
    <mergeCell ref="U152:V152"/>
    <mergeCell ref="O151:P151"/>
    <mergeCell ref="S151:T151"/>
    <mergeCell ref="U151:V151"/>
    <mergeCell ref="O152:P152"/>
    <mergeCell ref="Q151:R151"/>
    <mergeCell ref="AE152:AF152"/>
    <mergeCell ref="C153:D153"/>
    <mergeCell ref="E153:F153"/>
    <mergeCell ref="G153:H153"/>
    <mergeCell ref="K153:L153"/>
    <mergeCell ref="I153:J153"/>
    <mergeCell ref="Q153:R153"/>
    <mergeCell ref="Q152:R152"/>
    <mergeCell ref="S152:T152"/>
    <mergeCell ref="AA152:AB152"/>
    <mergeCell ref="C154:D154"/>
    <mergeCell ref="E154:F154"/>
    <mergeCell ref="G154:H154"/>
    <mergeCell ref="K154:L154"/>
    <mergeCell ref="AE154:AF154"/>
    <mergeCell ref="AC152:AD152"/>
    <mergeCell ref="C152:D152"/>
    <mergeCell ref="E152:F152"/>
    <mergeCell ref="G152:H152"/>
    <mergeCell ref="K152:L152"/>
    <mergeCell ref="AA154:AB154"/>
    <mergeCell ref="S153:T153"/>
    <mergeCell ref="AI153:AJ153"/>
    <mergeCell ref="AA153:AB153"/>
    <mergeCell ref="W153:X153"/>
    <mergeCell ref="U153:V153"/>
    <mergeCell ref="AC154:AD154"/>
    <mergeCell ref="AI154:AJ154"/>
    <mergeCell ref="AG154:AH154"/>
    <mergeCell ref="C155:D155"/>
    <mergeCell ref="E155:F155"/>
    <mergeCell ref="G155:H155"/>
    <mergeCell ref="I155:J155"/>
    <mergeCell ref="O155:P155"/>
    <mergeCell ref="S155:T155"/>
    <mergeCell ref="Q155:R155"/>
    <mergeCell ref="AI155:AJ155"/>
    <mergeCell ref="C156:D156"/>
    <mergeCell ref="E156:F156"/>
    <mergeCell ref="G156:H156"/>
    <mergeCell ref="I156:J156"/>
    <mergeCell ref="K156:L156"/>
    <mergeCell ref="O156:P156"/>
    <mergeCell ref="Q156:R156"/>
    <mergeCell ref="U155:V155"/>
    <mergeCell ref="AA156:AB156"/>
    <mergeCell ref="AC156:AD156"/>
    <mergeCell ref="AE156:AF156"/>
    <mergeCell ref="AG156:AH156"/>
    <mergeCell ref="AE155:AF155"/>
    <mergeCell ref="AG155:AH155"/>
    <mergeCell ref="AG150:AH150"/>
    <mergeCell ref="AG151:AH151"/>
    <mergeCell ref="AG152:AH152"/>
    <mergeCell ref="AG153:AH153"/>
    <mergeCell ref="AE153:AF153"/>
    <mergeCell ref="AE151:AF151"/>
    <mergeCell ref="A159:A161"/>
    <mergeCell ref="C161:D161"/>
    <mergeCell ref="E161:F161"/>
    <mergeCell ref="AI156:AJ156"/>
    <mergeCell ref="S156:T156"/>
    <mergeCell ref="U156:V156"/>
    <mergeCell ref="W156:X156"/>
    <mergeCell ref="Y156:Y158"/>
    <mergeCell ref="W158:X158"/>
    <mergeCell ref="C158:D158"/>
    <mergeCell ref="E158:F158"/>
    <mergeCell ref="G158:H158"/>
    <mergeCell ref="I158:J158"/>
    <mergeCell ref="AG158:AH158"/>
    <mergeCell ref="O158:P158"/>
    <mergeCell ref="Q158:R158"/>
    <mergeCell ref="S158:T158"/>
    <mergeCell ref="U158:V158"/>
    <mergeCell ref="M156:M158"/>
    <mergeCell ref="AA161:AB161"/>
    <mergeCell ref="AC161:AD161"/>
    <mergeCell ref="AI158:AJ158"/>
    <mergeCell ref="C159:D159"/>
    <mergeCell ref="E159:F159"/>
    <mergeCell ref="O159:P159"/>
    <mergeCell ref="Q159:R159"/>
    <mergeCell ref="AA158:AB158"/>
    <mergeCell ref="AC158:AD158"/>
    <mergeCell ref="AE158:AF158"/>
    <mergeCell ref="AE161:AF161"/>
    <mergeCell ref="AG161:AH161"/>
    <mergeCell ref="AI161:AJ161"/>
    <mergeCell ref="C160:D160"/>
    <mergeCell ref="E160:F160"/>
    <mergeCell ref="Y159:Y161"/>
    <mergeCell ref="AA159:AB159"/>
    <mergeCell ref="AC159:AD159"/>
    <mergeCell ref="AA160:AB160"/>
    <mergeCell ref="AC160:AD160"/>
    <mergeCell ref="A134:A136"/>
    <mergeCell ref="A137:A146"/>
    <mergeCell ref="A147:A155"/>
    <mergeCell ref="A156:A158"/>
    <mergeCell ref="E157:F157"/>
    <mergeCell ref="O160:P160"/>
    <mergeCell ref="M159:M161"/>
    <mergeCell ref="I154:J154"/>
    <mergeCell ref="K158:L158"/>
    <mergeCell ref="K155:L155"/>
    <mergeCell ref="W161:X161"/>
    <mergeCell ref="Q160:R160"/>
    <mergeCell ref="Q161:R161"/>
    <mergeCell ref="U147:V147"/>
    <mergeCell ref="O153:P153"/>
    <mergeCell ref="Q154:R154"/>
    <mergeCell ref="S154:T154"/>
    <mergeCell ref="O154:P154"/>
    <mergeCell ref="W155:X155"/>
    <mergeCell ref="U148:V148"/>
    <mergeCell ref="G161:H161"/>
    <mergeCell ref="I161:J161"/>
    <mergeCell ref="K161:L161"/>
    <mergeCell ref="S161:T161"/>
    <mergeCell ref="U161:V161"/>
    <mergeCell ref="O161:P161"/>
    <mergeCell ref="AC134:AD134"/>
    <mergeCell ref="AA135:AB135"/>
    <mergeCell ref="AC135:AD135"/>
    <mergeCell ref="I150:J150"/>
    <mergeCell ref="U154:V154"/>
    <mergeCell ref="U150:V150"/>
    <mergeCell ref="M147:M155"/>
    <mergeCell ref="I152:J152"/>
    <mergeCell ref="I151:J151"/>
    <mergeCell ref="W154:X15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PERROT</dc:creator>
  <cp:keywords/>
  <dc:description/>
  <cp:lastModifiedBy>Bernard Jouglens</cp:lastModifiedBy>
  <cp:lastPrinted>2015-12-08T12:24:56Z</cp:lastPrinted>
  <dcterms:created xsi:type="dcterms:W3CDTF">2000-07-31T08:07:00Z</dcterms:created>
  <dcterms:modified xsi:type="dcterms:W3CDTF">2016-01-06T18:56:32Z</dcterms:modified>
  <cp:category/>
  <cp:version/>
  <cp:contentType/>
  <cp:contentStatus/>
</cp:coreProperties>
</file>